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225" windowWidth="9690" windowHeight="6795" activeTab="2"/>
  </bookViews>
  <sheets>
    <sheet name="распределение по разделам, подр" sheetId="1" r:id="rId1"/>
    <sheet name="ведомственная" sheetId="2" r:id="rId2"/>
    <sheet name="МП" sheetId="3" r:id="rId3"/>
  </sheets>
  <definedNames>
    <definedName name="_xlnm._FilterDatabase" localSheetId="1" hidden="1">'ведомственная'!$A$11:$F$772</definedName>
    <definedName name="_xlnm._FilterDatabase" localSheetId="2" hidden="1">'МП'!$A$5:$B$5</definedName>
    <definedName name="_xlnm._FilterDatabase" localSheetId="0" hidden="1">'распределение по разделам, подр'!$A$9:$E$731</definedName>
    <definedName name="_xlnm.Print_Area" localSheetId="1">'ведомственная'!$A$1:$G$775</definedName>
  </definedNames>
  <calcPr fullCalcOnLoad="1"/>
</workbook>
</file>

<file path=xl/sharedStrings.xml><?xml version="1.0" encoding="utf-8"?>
<sst xmlns="http://schemas.openxmlformats.org/spreadsheetml/2006/main" count="7251" uniqueCount="697">
  <si>
    <t>Осуществление органами местного самоуправления переданных государственных полномочий за счет субвенций областного бюджета</t>
  </si>
  <si>
    <t>Обеспечение деятельности главы местной администрации</t>
  </si>
  <si>
    <t>Уплата земельного налога, налога на имущество и транспортного налога органами местного самоуправления</t>
  </si>
  <si>
    <t>Расходы по исполнению отдельных обязательств</t>
  </si>
  <si>
    <t>Средства резервных фондов</t>
  </si>
  <si>
    <t>Обеспечение деятельности муниципальных казенных учреждений</t>
  </si>
  <si>
    <t>Уплата земельного налога, налога на имущество и транспортного налога муниципальными казенными учреждениями</t>
  </si>
  <si>
    <t>Расходы за счет межбюджетных трансфертов</t>
  </si>
  <si>
    <t xml:space="preserve">03 </t>
  </si>
  <si>
    <t>Расходы за счет субсидий из областного бюджета</t>
  </si>
  <si>
    <t>630</t>
  </si>
  <si>
    <t>Обеспечение деятельности представительного органа местного самоуправления</t>
  </si>
  <si>
    <t>Обеспечение деятельности депутатов представительного органа муниципального образования</t>
  </si>
  <si>
    <t>Предоставление межбюджетных трансфертов</t>
  </si>
  <si>
    <t>Обслуживание долговых обязательств</t>
  </si>
  <si>
    <t>Предоставление субсидий бюджетным, автономным и иным некоммерческим организациям</t>
  </si>
  <si>
    <t xml:space="preserve">Обеспечение функций центрального аппарата </t>
  </si>
  <si>
    <t>Обеспечение деятельности исполнительных органов местного самоуправления</t>
  </si>
  <si>
    <t>Дотации на выравнивание бюджетной обеспеченности поселений из районного фонда финансовой поддержки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</si>
  <si>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</si>
  <si>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</si>
  <si>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</si>
  <si>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 на территориях муниципальных образований области</t>
  </si>
  <si>
    <t>Исполнение государственных полномочий по расчету и предоставлению дотаций поселениям</t>
  </si>
  <si>
    <t>Обеспечение образовательной деятельности муниципальных дошкольных образовательных организаций</t>
  </si>
  <si>
    <t xml:space="preserve">Расходы на присмотр и уход за детьми дошкольного возраста в муниципальных  образовательных организациях, реализующих основную общеобразовательную программу дошкольного образования 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</si>
  <si>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</si>
  <si>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</si>
  <si>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</si>
  <si>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Компенсация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</si>
  <si>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600</t>
  </si>
  <si>
    <t xml:space="preserve">Субсидии бюджетным учреждениям </t>
  </si>
  <si>
    <t>610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</si>
  <si>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</si>
  <si>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100</t>
  </si>
  <si>
    <t>66 1 00 66 200</t>
  </si>
  <si>
    <t>Межбюджетные трансферты, передаваемые бюджетам сельских поселений на осуществление дорожной деятельности за счет средств мунипального дорожного фонда района в соответствии с заключенными соглашениями</t>
  </si>
  <si>
    <t>Исполнение судебных решений,не связанных с погашением кредиторской задолженности</t>
  </si>
  <si>
    <t>Оплата судебных издержек</t>
  </si>
  <si>
    <t>69 2 00 09300</t>
  </si>
  <si>
    <t>В.Н. Горбунов</t>
  </si>
  <si>
    <t>60 2 00 53 910</t>
  </si>
  <si>
    <t>Проведение всеросссийской сельскохозяйственной переписи в 2016 году</t>
  </si>
  <si>
    <t>Водные ресурсы</t>
  </si>
  <si>
    <t>Расходы за счет иных межбюджетных трансфертов из областного бюджета</t>
  </si>
  <si>
    <t>60 6 00 00000</t>
  </si>
  <si>
    <t>60 6 00 79990</t>
  </si>
  <si>
    <t>Осуществление расходов за счет средств, выделяемых из резервного фонда Правительства Саратовской области</t>
  </si>
  <si>
    <t>Муниципальная программа "Управление земельно - имущественными ресурсами Марксовского муниципального района Саратовской области на 2015-2017 годы"</t>
  </si>
  <si>
    <t>Муниципальная программа "Развитие конкурентоспособной экономики в Марксовском муниципальном районе Саратовской области на 2015-2017 годы"</t>
  </si>
  <si>
    <t>75 0 00 00000</t>
  </si>
  <si>
    <t>Подпрограмма "Повышение инвестиционной привлекательности Марксовского муниципального района на 2015-2017 годы"</t>
  </si>
  <si>
    <t>75 2 00 00000</t>
  </si>
  <si>
    <t>75 2 03 00000</t>
  </si>
  <si>
    <t>Основное мероприятие "Информационное обеспечение инвесторов"</t>
  </si>
  <si>
    <t>Топливно-энергетический комплекс</t>
  </si>
  <si>
    <t>Подпрограмма "Профилактика терроризма и экстремизма в Марксовском муниципальном районе Саратовской области на 2015-2017 годы"</t>
  </si>
  <si>
    <t>77 2 00 00000</t>
  </si>
  <si>
    <t>Оснеовное мероприятие "Информационно-методическое обеспечение"</t>
  </si>
  <si>
    <t>77 2 02 00000</t>
  </si>
  <si>
    <t>77 2 02 М0000</t>
  </si>
  <si>
    <t>Подпрограмма "Комплексные меры противодействия злоупотреблению наркотиками и их незаконному обороту в Марксовском муниципальном районе Саратовской области на 2015-2017 годы"</t>
  </si>
  <si>
    <t>Основное мероприятие "Информационно-методическое обеспечение"</t>
  </si>
  <si>
    <t>77 3 00 00000</t>
  </si>
  <si>
    <t>77 3 03 00000</t>
  </si>
  <si>
    <t>77 3 03 М0000</t>
  </si>
  <si>
    <t>75 2 03 М0000</t>
  </si>
  <si>
    <t>71 2 07 00000</t>
  </si>
  <si>
    <t>71 2 07 50970</t>
  </si>
  <si>
    <t>71 2 07 L0970</t>
  </si>
  <si>
    <t>Сумма                           (тыс. руб.)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</si>
  <si>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федеральных средств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</si>
  <si>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средств местного бюджета</t>
  </si>
  <si>
    <t>Основное мероприятие "Создание в общеобразовательных организациях,расположенных в сельской местности,условий для занятий физической культурой и спортом"</t>
  </si>
  <si>
    <t>71 2 07 R0970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</si>
  <si>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средств областного бюджета</t>
  </si>
  <si>
    <t>120</t>
  </si>
  <si>
    <t>Расходы на выплату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</si>
  <si>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</si>
  <si>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</si>
  <si>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</si>
  <si>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</si>
  <si>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</si>
  <si>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</si>
  <si>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800</t>
  </si>
  <si>
    <t>850</t>
  </si>
  <si>
    <t>Расходы на выплату персоналу казенных учреждений</t>
  </si>
  <si>
    <t>110</t>
  </si>
  <si>
    <t>Выполнение прочих обязательств</t>
  </si>
  <si>
    <t>Публичные нормативные социальные выплаты гражданам</t>
  </si>
  <si>
    <t>Социальное обеспечение и иные выплаты населению</t>
  </si>
  <si>
    <t>300</t>
  </si>
  <si>
    <t>310</t>
  </si>
  <si>
    <t>Субсидии некоммерческим организациям (за исключением  государственных(муниципальных) учреждений)</t>
  </si>
  <si>
    <t>320</t>
  </si>
  <si>
    <t>500</t>
  </si>
  <si>
    <t>Обслуживание государственного (муниципального) долга</t>
  </si>
  <si>
    <t>510</t>
  </si>
  <si>
    <t>Межбюджетные трансферты</t>
  </si>
  <si>
    <t>Дотации</t>
  </si>
  <si>
    <t>Иные межбюджетные трансферты на поддержку мер по обеспечению сбалансированности бюджетов поселений</t>
  </si>
  <si>
    <t>Расходы на  выплату персоналу казенных учреждений</t>
  </si>
  <si>
    <t>Расходы на выплату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</si>
  <si>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</si>
  <si>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и услуг для государственных (муниципальных)  нужд</t>
  </si>
  <si>
    <t>Иные  закупки товаров, работ и услуг для обеспечения государственных (муниципальных) нужд</t>
  </si>
  <si>
    <t>Осуществление отдельных государственых полномочий по государственному  управлению охраной труда</t>
  </si>
  <si>
    <t xml:space="preserve">Осуществление органами местного самоуправления переданных полномочий  поселений </t>
  </si>
  <si>
    <t>Основное мероприятие "Приобретение и установка открытой летней площадки"</t>
  </si>
  <si>
    <t>Взносы в Ассоциацию "Совет муниципальных образований Саратовской области"</t>
  </si>
  <si>
    <t xml:space="preserve">Расходы за счет межбюджетных трансфертов </t>
  </si>
  <si>
    <t xml:space="preserve">Расходы за счет межбюджетных трансфертов  </t>
  </si>
  <si>
    <t>Осуществление  государственных полномочий по предоставлению гражданам субсидий на оплату жилого помещения и коммунальных услуг</t>
  </si>
  <si>
    <t>Социальные выплаты гражданам, кроме публичных нормативных социальных выплат</t>
  </si>
  <si>
    <t>Исполнение судебных решений, не связанных с погашением кредиторской задолженности</t>
  </si>
  <si>
    <t>830</t>
  </si>
  <si>
    <t>Исполнение судебных актов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</si>
  <si>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</si>
  <si>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Дорожное хозяйство (дорожные фонды)</t>
  </si>
  <si>
    <t>Муниципальная программа "Профилактика правонарушений, терроризма и экстремизма  в Марксовском муниципальном районе Саратовской области на 2015-2017 годы"</t>
  </si>
  <si>
    <t>Подпрограмма "Профилактика правонарушений в Марксовском муниципальном районе Саратовской области на 2015-2017 годы"</t>
  </si>
  <si>
    <t>Муниципальная программа "Развитие физической культуры, спорта и молодежной политики Марксовского муниципального района на 2015-2017 годы"</t>
  </si>
  <si>
    <t xml:space="preserve">Осуществление  деятельности по опеке и попечительству в отношении несовершеннолетних граждан 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</si>
  <si>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 xml:space="preserve">Осуществление 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</si>
  <si>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Подпрограмма "Развитие молодежной политики Марксовского муниципального района на 2015-2017 годы"</t>
  </si>
  <si>
    <t>Жилищно-коммунальное хозяйство</t>
  </si>
  <si>
    <t>Коммунальное хозяйство</t>
  </si>
  <si>
    <t>05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</si>
  <si>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</si>
  <si>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</si>
  <si>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400</t>
  </si>
  <si>
    <t>410</t>
  </si>
  <si>
    <t>Доплата к пенсии муниципальным служащим</t>
  </si>
  <si>
    <t>Муниципальная программа "Социальная поддержка отдельных категорий граждан на 2015-2017 годы"</t>
  </si>
  <si>
    <t>Муниципальная программа "Развитие жилищно-коммунальной инфраструктуры Марксовского муниципального района на 2015-2020 годы"</t>
  </si>
  <si>
    <t>Муниципальная программа "Развитие образования Марксовского муниципального района на 2015-2017 годы"</t>
  </si>
  <si>
    <t>Подпрограмма "Развитие системы дошкольного образования"</t>
  </si>
  <si>
    <t>Подпрограмма "Развитие системы общего и дополнительного образования"</t>
  </si>
  <si>
    <t>Муниципальная программа "Развитие культуры на территории Марксовского муниципального района Саратовской области"</t>
  </si>
  <si>
    <t>Подпрограмма "Сохранение и развитие дополнительного образования в сфере культуры и искусства Марксовского района на 2015-2017 годы"</t>
  </si>
  <si>
    <t>Субсидии некоммерческим организациям (за исключением  государственных (муниципальных) учреждений)</t>
  </si>
  <si>
    <t>Подпрограмма "Сохранение и развитие библиотечной и культурно-досуговой деятельности на 2015-2017 годы"</t>
  </si>
  <si>
    <t>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(медицинским  работникам, в том числе пенсионерам)</t>
  </si>
  <si>
    <t>Подпрограмма "Обеспечение жилыми помещениями  молодых семей Марксовского муниципального района"</t>
  </si>
  <si>
    <t>Распределение бюджетных ассигнований</t>
  </si>
  <si>
    <t>Подпрограмма "Развитие физической культуры и спорта в Марксовском муниципальном районе на 2015-2017 годы"</t>
  </si>
  <si>
    <t>Наименование целевой статьи</t>
  </si>
  <si>
    <t>Код целевой статьи</t>
  </si>
  <si>
    <t>Обеспечение деятельности  муниципальных учреждений (оказание  услуг, выполнение работ)</t>
  </si>
  <si>
    <t>Обеспечение деятельности  муниципальных учреждений (оказание услуг, выполнение работ)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</si>
  <si>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</si>
  <si>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Уплата земельного налога,налога на имущество и транспортного налога муниципальными казенными учреждениями</t>
  </si>
  <si>
    <t>Возмещение расходов арендодателю</t>
  </si>
  <si>
    <t>Обеспечение проведения выборов и референдумов</t>
  </si>
  <si>
    <t>Расходы по исполнительным листам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</si>
  <si>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</si>
  <si>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Муниципальная программа "Развитие муниципальной службы в администрации Марксовского муниципального района на 2015-2018 годы"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</si>
  <si>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</si>
  <si>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61 0 00 00000</t>
  </si>
  <si>
    <t>61 3 00 00000</t>
  </si>
  <si>
    <t>61 3 00 02100</t>
  </si>
  <si>
    <t>61 3 00 02200</t>
  </si>
  <si>
    <t>61 3 00 02210</t>
  </si>
  <si>
    <t>61 3 00 02220</t>
  </si>
  <si>
    <t>61 3 00 06100</t>
  </si>
  <si>
    <t>60 2 00 00000</t>
  </si>
  <si>
    <t>60 7 00 00000</t>
  </si>
  <si>
    <t>68 0 00 00000</t>
  </si>
  <si>
    <t>68 0 00 03100</t>
  </si>
  <si>
    <t>Обеспечение проведения выборов в законодательный (представительный) орган местного самоуправления</t>
  </si>
  <si>
    <t>69 0 00 00000</t>
  </si>
  <si>
    <t>69 4 00 00000</t>
  </si>
  <si>
    <t>69 4 00 07100</t>
  </si>
  <si>
    <t>63 0 00 00000</t>
  </si>
  <si>
    <t>63 0 00 04200</t>
  </si>
  <si>
    <t>63 0 00 06200</t>
  </si>
  <si>
    <t>69 5 00 00000</t>
  </si>
  <si>
    <t>69 5 00 07200</t>
  </si>
  <si>
    <t>69 2 00 00000</t>
  </si>
  <si>
    <t>69 2 00 09200</t>
  </si>
  <si>
    <t>60 0 00 00000</t>
  </si>
  <si>
    <t>60 4 00 00000</t>
  </si>
  <si>
    <t>67 0 00 00000</t>
  </si>
  <si>
    <t>67 1 00 00000</t>
  </si>
  <si>
    <t>65 0 00 00000</t>
  </si>
  <si>
    <t>65 0 00 09710</t>
  </si>
  <si>
    <t>61 1 00 00000</t>
  </si>
  <si>
    <t>61 1 00 01200</t>
  </si>
  <si>
    <t>61 1 00 02200</t>
  </si>
  <si>
    <t>61 1 00 06100</t>
  </si>
  <si>
    <t>66 0 00 00000</t>
  </si>
  <si>
    <t>Предоставление межбюджетных трансфертов местным бюджетам поселений</t>
  </si>
  <si>
    <t>66 1 00 00000</t>
  </si>
  <si>
    <t>66 1 00 60100</t>
  </si>
  <si>
    <t>66 1 00 60200</t>
  </si>
  <si>
    <t>79 1 01 00000</t>
  </si>
  <si>
    <t>79 0 00 00000</t>
  </si>
  <si>
    <t>60 2 00 76500</t>
  </si>
  <si>
    <t>60 2 00 76600</t>
  </si>
  <si>
    <t>77 1 00 00000</t>
  </si>
  <si>
    <t>78 0 00 00000</t>
  </si>
  <si>
    <t>73 0 00 00000</t>
  </si>
  <si>
    <t>73 2 00 00000</t>
  </si>
  <si>
    <t>74 0 00 00000</t>
  </si>
  <si>
    <t>74 1 01 00000</t>
  </si>
  <si>
    <t>74 1 02 00000</t>
  </si>
  <si>
    <t>74 1 03 00000</t>
  </si>
  <si>
    <t>74 1 04 00000</t>
  </si>
  <si>
    <t>78 1 00 00000</t>
  </si>
  <si>
    <t>78 1 01 00000</t>
  </si>
  <si>
    <t>73 1 00 00000</t>
  </si>
  <si>
    <t>Расходы на  выполнение муниципальных заданий муниципальными бюджетными и автономными учреждениями</t>
  </si>
  <si>
    <t>73 1 01 04100</t>
  </si>
  <si>
    <t>60 2 00 76100</t>
  </si>
  <si>
    <t>73 2 01 04100</t>
  </si>
  <si>
    <t>72 0 00 00000</t>
  </si>
  <si>
    <t>72 1 00 00000</t>
  </si>
  <si>
    <t>72 1 01 04100</t>
  </si>
  <si>
    <t>72 2 00 00000</t>
  </si>
  <si>
    <t>72 2 01 04100</t>
  </si>
  <si>
    <t>72 2 03 04100</t>
  </si>
  <si>
    <t>72 2 06 00000</t>
  </si>
  <si>
    <t>72 2 07 00000</t>
  </si>
  <si>
    <t>72 2 07 02120</t>
  </si>
  <si>
    <t>Организация временной занятости несовершеннолетних в возрасте 14-17 лет в период летних каникул</t>
  </si>
  <si>
    <t>72 2 04 51440</t>
  </si>
  <si>
    <t>60 2 00 76300</t>
  </si>
  <si>
    <t>60 2 00 77Б00</t>
  </si>
  <si>
    <t>60 2 00 76400</t>
  </si>
  <si>
    <t>71 0 00 00000</t>
  </si>
  <si>
    <t>71 1 00 00000</t>
  </si>
  <si>
    <t>71 1 01 04100</t>
  </si>
  <si>
    <t>71 1 01 76700</t>
  </si>
  <si>
    <t>71 2 00 00000</t>
  </si>
  <si>
    <t>71 2 01 04100</t>
  </si>
  <si>
    <t>71 2 04 04100</t>
  </si>
  <si>
    <t>71 2 05 00000</t>
  </si>
  <si>
    <t>71 2 02 00000</t>
  </si>
  <si>
    <t>71 2 03 00000</t>
  </si>
  <si>
    <t>71 2 05 02120</t>
  </si>
  <si>
    <t>71 2 01 77000</t>
  </si>
  <si>
    <t>Организация питания учащихся в период проведения летней оздоровительной кампании</t>
  </si>
  <si>
    <t>71 2 05 02110</t>
  </si>
  <si>
    <t>66 1 00 66100</t>
  </si>
  <si>
    <t>77 0 00 00000</t>
  </si>
  <si>
    <t>77 1 02 00000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</si>
  <si>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</si>
  <si>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71 2 02 М0000</t>
  </si>
  <si>
    <t>71 2 03 М0000</t>
  </si>
  <si>
    <t>60 2 00 77800</t>
  </si>
  <si>
    <t>60 2 00 77300</t>
  </si>
  <si>
    <t>71 1 05 77900</t>
  </si>
  <si>
    <t>71 1 02 00000</t>
  </si>
  <si>
    <t>Расходы на выполнение муниципальных заданий муниципальными бюджетными и автономными учреждениями</t>
  </si>
  <si>
    <t>72 2 06 04100</t>
  </si>
  <si>
    <t>72 2 02 М0000</t>
  </si>
  <si>
    <t>Меры социальной поддержки и материальная поддержка отдельных категорий населения</t>
  </si>
  <si>
    <t xml:space="preserve">Меры социальной поддержки </t>
  </si>
  <si>
    <t>67 1 00 10010</t>
  </si>
  <si>
    <t>67 1 00 10020</t>
  </si>
  <si>
    <t>67 1 00 10030</t>
  </si>
  <si>
    <t>67 1 00 10040</t>
  </si>
  <si>
    <t>60 2 00 77В00</t>
  </si>
  <si>
    <t>71 1 04 76900</t>
  </si>
  <si>
    <t>78 1 01 50200</t>
  </si>
  <si>
    <t>Мероприятия подпрограммы "Обеспечение жильем молодых семей" федеральной целевой программы "Жилище" на 2015-2020 годы</t>
  </si>
  <si>
    <t>78 1 01 R0200</t>
  </si>
  <si>
    <t>Обеспечение жильем молодых семей</t>
  </si>
  <si>
    <t>Жилищное хозяйство</t>
  </si>
  <si>
    <t>Внепрограммые мероприятия</t>
  </si>
  <si>
    <t>69 3 00 08300</t>
  </si>
  <si>
    <t>Внепрограммые мероприятия в области жилищного хозяйства</t>
  </si>
  <si>
    <t>Подпрограмма "Развитие малого и среднего предпринимательства в Марксовском муниципальном районе на 2015-2017 годы"</t>
  </si>
  <si>
    <t>75 1 00 00000</t>
  </si>
  <si>
    <t>75 1 02 00000</t>
  </si>
  <si>
    <t>75 1 02 L064A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</si>
  <si>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</si>
  <si>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</si>
  <si>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</si>
  <si>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84 0 00 00000</t>
  </si>
  <si>
    <t>84 1 01 00000</t>
  </si>
  <si>
    <t>84 1 01 D7300</t>
  </si>
  <si>
    <t>Муниципальная программа "Развитие транспортной системы в Марксовском муниципальном районе на 2016-2018 годы"</t>
  </si>
  <si>
    <t>Основное мероприятие "Содержание автомобильных дорог общего пользования местного значения и мониторинг показателей, характеризующих содержание автомобильных дорог общего пользования местного значения, состояние безопасности дорожного движения на них"</t>
  </si>
  <si>
    <t>78 4 00 00000</t>
  </si>
  <si>
    <t>78 4 01 00000</t>
  </si>
  <si>
    <t>78 4 01 М0000</t>
  </si>
  <si>
    <t>Подпрограмма"Устойчивое развитие сельских территорий Марксовского муниципального района Саратовской области на период до 2020 года"</t>
  </si>
  <si>
    <t>Основное мероприятие "Строительство  и ремонт объектов водоснабжения и газоснабжения"</t>
  </si>
  <si>
    <t>69 5 00 07600</t>
  </si>
  <si>
    <t>Расходы по начислению и сбору платежей за найм жилья</t>
  </si>
  <si>
    <t>Муниципальная программа "Развитие жилищно-коммунальной инфраструктуры   Марксовского муниципального района на 2015-2020 годы"</t>
  </si>
  <si>
    <t>60 7 00 81100</t>
  </si>
  <si>
    <t>60 7 00 81200</t>
  </si>
  <si>
    <t>Погашение просроченной кредиторской задолженности, в том числе по судам</t>
  </si>
  <si>
    <t>69 1 00 00000</t>
  </si>
  <si>
    <t>69 1 00 09200</t>
  </si>
  <si>
    <t>69 3 00 00000</t>
  </si>
  <si>
    <t>Внепрограммные мероприятия</t>
  </si>
  <si>
    <t>Внепрограммные мероприятия в установленной сфере деятельности</t>
  </si>
  <si>
    <t>69 3 00 08600</t>
  </si>
  <si>
    <t>69 3 00 08610</t>
  </si>
  <si>
    <t>Основное мероприятие "Обеспечение предоставления качественного дошкольного образования детям"</t>
  </si>
  <si>
    <t>Основное мероприятие" Компенсация родительской платы за присмотр и уход за детьми"</t>
  </si>
  <si>
    <t>71 1 05 00000</t>
  </si>
  <si>
    <t xml:space="preserve">Основное мероприятие "Ежемесячные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 (медицинским работникам, в том числе пенсионерам)" </t>
  </si>
  <si>
    <t>Основное мероприятие "Обеспечение предоставления качественного общего образования детям"</t>
  </si>
  <si>
    <t>Основное мероприятие "Обеспечение предоставления качественного дополнительного образования детям"</t>
  </si>
  <si>
    <t>71 2 04 00000</t>
  </si>
  <si>
    <t>71 1 01 00000</t>
  </si>
  <si>
    <t>Реализация основного мероприятия</t>
  </si>
  <si>
    <t>71 1 02 М0000</t>
  </si>
  <si>
    <t>71 2 01 00000</t>
  </si>
  <si>
    <t>Наименование главных распорядителей средств бюджета муниципального района</t>
  </si>
  <si>
    <t>Код</t>
  </si>
  <si>
    <t>Под-раздел</t>
  </si>
  <si>
    <t>АДМИНИСТРАЦИЯ МАРКСОВСКОГО МУНИЦИПАЛЬНОГО РАЙОНА</t>
  </si>
  <si>
    <t>062</t>
  </si>
  <si>
    <t xml:space="preserve">062 </t>
  </si>
  <si>
    <t>Осуществление отдельных государственных полномочий по государственному управлению охраной труда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</si>
  <si>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</si>
  <si>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</si>
  <si>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Осуществление органами местного самоуправления переданных полномочий поселений</t>
  </si>
  <si>
    <t>Организация решения вопросов местного значения поселений</t>
  </si>
  <si>
    <t>Обеспечение функций центрального аппарата,осуществляющего полномочия  муниципального района</t>
  </si>
  <si>
    <t xml:space="preserve">66 0 00 00000 </t>
  </si>
  <si>
    <t xml:space="preserve">66 1 00 00000 </t>
  </si>
  <si>
    <t>Межбюджетные трансферты бюджетам поселений  района, передаваемые из бюджета муниципального района на осуществление полномочий по организации решения вопросов местного значения района</t>
  </si>
  <si>
    <t xml:space="preserve">66 1 00 66100 </t>
  </si>
  <si>
    <t>Муниципальная программа "Информационное общество на 2015-2017 годы"</t>
  </si>
  <si>
    <t>71 2 06 М0000</t>
  </si>
  <si>
    <t>71 2 06 00000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</si>
  <si>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</si>
  <si>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Основное мероприятие "Приобретение оргтехники, комплектующих и расходных частей к оргтехнике"</t>
  </si>
  <si>
    <t>Основное мероприятие "Приобретение лицензионного программного обеспечения, оплата продления лицензий и технической поддержки программ"</t>
  </si>
  <si>
    <t>Основное мероприятие "Проведение ремонта копировально-множительной оргтехники"</t>
  </si>
  <si>
    <t>Основное мероприятие "Расходы на мероприятия по защите информации"</t>
  </si>
  <si>
    <t>60 2 00 77Г00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</si>
  <si>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</t>
  </si>
  <si>
    <t>Сельское хозяйство и рыболовство</t>
  </si>
  <si>
    <t>Проведение мероприятий по отлову и содержанию безнадзорных животных</t>
  </si>
  <si>
    <t>60 2 00 77Д00</t>
  </si>
  <si>
    <t>Основное мероприятие "Оплата услуг стационарной связи, доступа к международным телекоммуникационным сетям информационного обмена"</t>
  </si>
  <si>
    <t>Основное мероприятие "Организация подписной кампании на периодические издания для работников администрации Марксовского муниципального района"</t>
  </si>
  <si>
    <t>Взносы в Ассоциацию "Совет муниципальных образований области"</t>
  </si>
  <si>
    <t>Муниципальная программа "Управление земельно-имущественными ресурсами Марксовского муниципального района Саратовской области на 2015-2017 годы"</t>
  </si>
  <si>
    <t>Основное мероприятие "Оказание услуг по рыночной оценке земельных участков и объектов недвижимости и прав на них"</t>
  </si>
  <si>
    <t>Муниципальная программа "Градостроительное планирование развития территорий и поселений Марксовского района на 2016-2018 годы"</t>
  </si>
  <si>
    <t>Основное мероприятие "Обеспечение устойчивого развития территорий муниципальных образований Марксовского муниципального района Саратовской области на основе территориального градостроительного зонирования"</t>
  </si>
  <si>
    <t>Муниципальная программа "Противодействие коррупции в Марксовском муниципальном районе на 2015-2017 годы"</t>
  </si>
  <si>
    <t>Основное мероприятие "Обеспечение правовых и организационных мероприятий,направленных на противодействие коррупции в Марксовском муниципальном районе"</t>
  </si>
  <si>
    <t>Капитальный ремонт,ремонт и содержание автомобильных дорог общего пользования местного значения за счет средств областного дорожного фонда</t>
  </si>
  <si>
    <t>Другие  вопросы в области национальной экономики</t>
  </si>
  <si>
    <t>Молодежная политика и оздоровление детей</t>
  </si>
  <si>
    <t>Основное мероприятие "Организация отдыха  и оздоровления детей в загородних оздоровительных лагерях"</t>
  </si>
  <si>
    <t>Расходы на   выполнение муниципальных заданий муниципальными бюджетными и автономными учреждениями</t>
  </si>
  <si>
    <t>Меры социальной поддержки</t>
  </si>
  <si>
    <t xml:space="preserve">67 1 00 10010 </t>
  </si>
  <si>
    <t>602 00 00000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</si>
  <si>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</si>
  <si>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602 00 77В00</t>
  </si>
  <si>
    <t>Доплаты к пенсии почетным гражданам</t>
  </si>
  <si>
    <t xml:space="preserve">67 1 00 10020 </t>
  </si>
  <si>
    <t xml:space="preserve">67 1 00 10030 </t>
  </si>
  <si>
    <t>60 2 00 77Е00</t>
  </si>
  <si>
    <t>60 2 00 77И00</t>
  </si>
  <si>
    <t>60 2 00 77А00</t>
  </si>
  <si>
    <t>83 1 04 77А00</t>
  </si>
  <si>
    <t xml:space="preserve">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 (медицинским работникам, в том числе пенсионерам) </t>
  </si>
  <si>
    <t xml:space="preserve">67 1 00 10040 </t>
  </si>
  <si>
    <t>Основное мероприятие " Компенсация затрат медицинским работникам,связанных  с коммерческим наймом жилых помещений, расположенных на территории Марксовского муниципального района,при осуществлении служебной деятельности"</t>
  </si>
  <si>
    <t>Подпрограмма "Обеспечение жилыми помещениями молодых семей Марксовского муниципального района"</t>
  </si>
  <si>
    <t>Погашение просроченной кредиторской задолженности прошлых лет за исключением обеспечения деятельности органов местного самоуправления</t>
  </si>
  <si>
    <t>Основное мероприятие "Организация занятости детей и подростков"</t>
  </si>
  <si>
    <t>700</t>
  </si>
  <si>
    <t>730</t>
  </si>
  <si>
    <t>УПРАВЛЕНИЕ КАПИТАЛЬНОГО СТРОИТЕЛЬСТВА АДМИНИСТРАЦИИ МАРКСОВСКОГО МУНИЦИПАЛЬНОГО РАЙОНА</t>
  </si>
  <si>
    <t>063</t>
  </si>
  <si>
    <t>СОБРАНИЕ МАРКСОВСКОГО МУНИЦИПАЛЬНОГО РАЙОНА</t>
  </si>
  <si>
    <t>064</t>
  </si>
  <si>
    <t>Обеспечение деятельности представительного органа муниципального образования</t>
  </si>
  <si>
    <t>Обеспечение функций центрального аппарата, осуществляющего полномочия муниципального района</t>
  </si>
  <si>
    <t>КОМИТЕТ ФИНАНСОВ АДМИНИСТРАЦИИ МАРКСОВСКОГО МУНИЦИПАЛЬНОГО РАЙОНА</t>
  </si>
  <si>
    <t>112</t>
  </si>
  <si>
    <t>Осуществление органами местного самоуправления переданных полномочий  поселений</t>
  </si>
  <si>
    <t xml:space="preserve">Обеспечение функций центрального аппарата, осуществляющего полномочия муниципального района </t>
  </si>
  <si>
    <t>КОМИТЕТ ОБРАЗОВАНИЯ  АДМИНИСТРАЦИИ МАРКСОВСКОГО МУНИЦИПАЛЬНОГО  РАЙОНА</t>
  </si>
  <si>
    <t>113</t>
  </si>
  <si>
    <t>Основное мероприятие "Обеспечение предоставления качественного дошкольного  образования детям"</t>
  </si>
  <si>
    <t>Субсидии бюджетным учреждениям</t>
  </si>
  <si>
    <t>Основное мероприятие "Организация питания, горячего питания в учреждениях общего образования"</t>
  </si>
  <si>
    <t>Основное мероприятие "Обеспечение сбалансированного учета экологических, экономических, социальных и иных факторов при осуществлении градостроительной деятельности на территориях муниципальных образований Марксовского муниципального района»</t>
  </si>
  <si>
    <t>Основное мероприятие "Разработка местных нормативов градостроительного проектирования  муниципальных образований Марксовского муниципального района Саратовской области"</t>
  </si>
  <si>
    <t>Основное мероприятие "Обеспечение сбалансированного учета экологических, экономических, социальных и иных факторов при осуществлении градостроительной деятельности на территории муниципальных образований Марксовского муниципального района»</t>
  </si>
  <si>
    <t>Основное мероприятие «Разработка местных нормативов градостроительного проектирования  муниципальных образований Марксовского муниципального района Саратовской области»</t>
  </si>
  <si>
    <t>Основное мероприятие "Организация летнего отдыха,оздоровления и занятости учащихся"</t>
  </si>
  <si>
    <t>Основное мероприятие "Компенсация родительской платы за присмотр и уход за детьми"</t>
  </si>
  <si>
    <t>УПРАВЛЕНИЕ КУЛЬТУРЫ, СПОРТА И МОЛОДЕЖНОЙ ПОЛИТИКИ АДМИНИСТРАЦИИ МАРКСОВСКОГО  МУНИЦИПАЛЬНОГО  РАЙОНА</t>
  </si>
  <si>
    <t>114</t>
  </si>
  <si>
    <t>Погашение просроченной кредиторской задолженности,в том числе по судам</t>
  </si>
  <si>
    <t xml:space="preserve"> Комплектование книжных фондов библиотек   за счет средств местного бюджета</t>
  </si>
  <si>
    <t>72 2 04 L1440</t>
  </si>
  <si>
    <t>Основное мероприятие "Цирковое искусство "</t>
  </si>
  <si>
    <t xml:space="preserve">Заместитель главы муниципального района,                      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</si>
  <si>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</si>
  <si>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Осуществление 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</si>
  <si>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Ведомственная структура расходов бюджета муниципального района на 2016 год</t>
  </si>
  <si>
    <t>71 1 01 0П100</t>
  </si>
  <si>
    <t>Организация питания в учреждениях дошкольного образования</t>
  </si>
  <si>
    <t>Основное мероприятие "Подготовка,организация,проведение соревнований по различным видам спорта,участие в соревнованиях различного уровня"</t>
  </si>
  <si>
    <t>73 1 06 00000</t>
  </si>
  <si>
    <t>73 1 06 02120</t>
  </si>
  <si>
    <t>Основное мероприятие "Подготовка, организация, проведение соревнований по различным видам спорта, участие в соревнованиях различного уровня"</t>
  </si>
  <si>
    <t>Обеспечение функций центрального аппарата,осуществляющего полномочия местной администрации муниципального образования город Маркс, являющегося административным центром Марксовского муниципального района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</si>
  <si>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</si>
  <si>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Обеспечение жильем молодых семей за счет средств местного бюджета</t>
  </si>
  <si>
    <t>78 1 01 L0200</t>
  </si>
  <si>
    <t>60 4 00 D7300</t>
  </si>
  <si>
    <t>Обеспечение образовательной деятельности муниципальных общеобразовательных учреждений</t>
  </si>
  <si>
    <t>Основное мероприятие "Присмотр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образования"</t>
  </si>
  <si>
    <t>71 1 04 00000</t>
  </si>
  <si>
    <t>Межбюджетные трансферты бюджетам поселений района, передаваемые из бюджета муниципального района на осуществление полномочий по организации решения вопросов местного значения муниципального  района</t>
  </si>
  <si>
    <t>Основное мероприятие "Организация летнего отдыха, оздоровления и занятости  учащихся"</t>
  </si>
  <si>
    <t>Основное мероприятие "Предоставление питания, горячего питания в учреждениях общего образования "</t>
  </si>
  <si>
    <t>Основное мероприятие "Укрепление материально-технической базы учреждений"</t>
  </si>
  <si>
    <t>71 2 02 77200</t>
  </si>
  <si>
    <t>72 1 01 00000</t>
  </si>
  <si>
    <t>60 1 00 00000</t>
  </si>
  <si>
    <t>Осуществление органами местного самоуправления переданных государственных полномочий за счет субвенций федерального бюджета</t>
  </si>
  <si>
    <t>60 1 00 53 910</t>
  </si>
  <si>
    <t>Сумма (тыс. руб.)</t>
  </si>
  <si>
    <t>Основное мероприятие "Стимулирование творческой активности населения, поддержка организаций в сфере культуры"</t>
  </si>
  <si>
    <t>72 2 01 00000</t>
  </si>
  <si>
    <t xml:space="preserve">Обеспечение функций центрального аппарата, осуществляющего полномочия   муниципального района </t>
  </si>
  <si>
    <t>61 1 00 02210</t>
  </si>
  <si>
    <t>Основное мероприятие "Проведение массовых мероприятий в сфере культуры"</t>
  </si>
  <si>
    <t>72 2 02 00000</t>
  </si>
  <si>
    <t>72 2 03 00000</t>
  </si>
  <si>
    <t>Основное мероприятие "Формирование и обеспечение сохранности библиотечного фонда, организация библиотечного, библиографического и информационного  обслуживания"</t>
  </si>
  <si>
    <t>72 2 03 51460</t>
  </si>
  <si>
    <t>Основное мероприятие "Комплектование книжных фондов библиотек муниципальных образований"</t>
  </si>
  <si>
    <t>72 2  04 L1440</t>
  </si>
  <si>
    <t xml:space="preserve"> Комплектование книжных фондов библиотек за счет средств местного бюджета</t>
  </si>
  <si>
    <t>72 2 04 00000</t>
  </si>
  <si>
    <t xml:space="preserve">Основное мероприятие "Цирковое искусство" </t>
  </si>
  <si>
    <t>Основное мероприятие "Обеспечение предоставления качественных услуг в сфере физической культуры и спорта"</t>
  </si>
  <si>
    <t>73 1 01 00000</t>
  </si>
  <si>
    <t>Ежемесячные денежные выплаты на оплату коммунальных услуг почетным гражданам Марксовского муниципального района</t>
  </si>
  <si>
    <t>73 1 02 00000</t>
  </si>
  <si>
    <t>73 1 02 М0000</t>
  </si>
  <si>
    <t>Основное мероприятие "Организация отдыха и оздоровления детей в загородных оздоровительных лагерях"</t>
  </si>
  <si>
    <t>73 2 01 00000</t>
  </si>
  <si>
    <t>Основное мероприятие "Оказание поддержки социально ориентированной некоммерческой организации инвалидов"</t>
  </si>
  <si>
    <t>74 1 01 М0000</t>
  </si>
  <si>
    <t>Основное мероприятие "Оказание поддержки социально ориентированной некоммерческой организации ветеранов"</t>
  </si>
  <si>
    <t>74 1 02 М0000</t>
  </si>
  <si>
    <t>Основное мероприятие "Оказание других видов социальной поддержки"</t>
  </si>
  <si>
    <t>74 1 03 М0000</t>
  </si>
  <si>
    <t>Основное мероприятие "Компенсация затрат медицинским работникам,связанных с коммерческим наймом жилых помещений, расположенных на территории Марксовского муниципального района, при осуществлении служебной деятельности"</t>
  </si>
  <si>
    <t>74 1 04 М0000</t>
  </si>
  <si>
    <t>Погашение кредиторской задолженности прошлых лет за исключением обеспечения деятельности органов местного самоуправления</t>
  </si>
  <si>
    <t>69 1 00 09100</t>
  </si>
  <si>
    <t>Основное мероприятие "Организация летнего отдыха, оздоровления и занятости учащихся"</t>
  </si>
  <si>
    <t xml:space="preserve">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2016 год </t>
  </si>
  <si>
    <t>Муниципальная программа "Управление земельно - имущественными ресурсами Марксовского муниципального района Саратовской области на 2015-2017 годы""</t>
  </si>
  <si>
    <t>Основное мероприятие "Выполнение геодезических и кадастровых работ по учету объектов капитального строительства, земельных участков, регистрации права собственности, хозяйственного ведения и права оперативного управления"</t>
  </si>
  <si>
    <t>76 1 01 00000</t>
  </si>
  <si>
    <t>76 1 01 М0000</t>
  </si>
  <si>
    <t>Основное мероприятие "Оказание  услуг по рыночной оценке земельных участков и объектов недвижимости и прав на них"</t>
  </si>
  <si>
    <t>76 1 02 00000</t>
  </si>
  <si>
    <t>76 1 02 М0000</t>
  </si>
  <si>
    <t>Основное мероприятие "Профилактика правонарушений в масштабах муниципального района"</t>
  </si>
  <si>
    <t>77 1 02 М0000</t>
  </si>
  <si>
    <t>Основное мероприятие "Обеспечение жилыми помещениями молодых семей"</t>
  </si>
  <si>
    <t>Основное мероприятие "Формирование высококвалифицированного кадрового состава муниципальной службы в администрации Марксовского муниципального района Саратовской области, обеспечивающего эффективность муниципального управления"</t>
  </si>
  <si>
    <t>79 1 01 М0000</t>
  </si>
  <si>
    <t>Муниципальная программа «Градостроительное планирование  развития территорий  и поселений Марксовского муниципального района на 2016-2018 годы»</t>
  </si>
  <si>
    <t>Представление межбюджетных трансфертов</t>
  </si>
  <si>
    <t xml:space="preserve">01 </t>
  </si>
  <si>
    <t>Основное мероприятие «Проведение ремонта копировально-множительной оргтехники»</t>
  </si>
  <si>
    <t>Обеспечение проведения выборов и референдумов органами местного самоуправления</t>
  </si>
  <si>
    <t xml:space="preserve">Обеспечение проведения выборов и референдумов </t>
  </si>
  <si>
    <t>80 1 01 00000</t>
  </si>
  <si>
    <t>80 1 01 М0000</t>
  </si>
  <si>
    <t>Основное мероприятие «Обеспечение устойчивого развития территорий муниципальных образований Марксовского муниципального района Саратовской области на основе территориального градостроительного зонирования»</t>
  </si>
  <si>
    <t>80 1 02 00000</t>
  </si>
  <si>
    <t>80 1 02 М0000</t>
  </si>
  <si>
    <t>80 1 04 00000</t>
  </si>
  <si>
    <t>80 1 04 М0000</t>
  </si>
  <si>
    <t>Муниципальная программа «Противодействие коррупции  в Марксовском муниципальном районе на 2015-2017 годы»</t>
  </si>
  <si>
    <t>Основное мероприятие «Обеспечение правовых и организационных мероприятий, направленных на противодействие коррупции в Марксовском муниципальном районе»</t>
  </si>
  <si>
    <t>82 1 01 00000</t>
  </si>
  <si>
    <t>Муниципальная программа «Информационное общество на 2015-2017 годы»</t>
  </si>
  <si>
    <t>Основное мероприятие «Приобретение оргтехники, комплектующих и расходных частей к оргтехнике»</t>
  </si>
  <si>
    <t>Основное мероприятие «Приобретение лицензионного программного обеспечения, оплата продления лицензий и технической поддержки программ»</t>
  </si>
  <si>
    <t>Субсидии некоммерческим организациям ( за исключением государственных (муниципальных) учреждений)</t>
  </si>
  <si>
    <t>Расходы на развитие социальной и инженерной инфраструктуры</t>
  </si>
  <si>
    <t>Доплата к пенсии почетным гражданам</t>
  </si>
  <si>
    <t>Подписка на периодические издания</t>
  </si>
  <si>
    <t>72 2 04 01450</t>
  </si>
  <si>
    <t>Основное мероприятие «Расходы на мероприятия по защите информации»</t>
  </si>
  <si>
    <t>Основное мероприятие «Организация подписной кампании на периодические издания для работников администрации Марксовского муниципального райна»</t>
  </si>
  <si>
    <t xml:space="preserve"> Основное мероприятие «Проведение ремонта копировально-множительной оргтехники»</t>
  </si>
  <si>
    <t>83 0 00 00000</t>
  </si>
  <si>
    <t>82 0 00 00000</t>
  </si>
  <si>
    <t>80 0 00 00000</t>
  </si>
  <si>
    <t>76 0 00 00000</t>
  </si>
  <si>
    <t>83 1 01 00000</t>
  </si>
  <si>
    <t>83 1 01 М0000</t>
  </si>
  <si>
    <t>82 1 01 М0000</t>
  </si>
  <si>
    <t>83 1 02 00000</t>
  </si>
  <si>
    <t>83 1 02 М0000</t>
  </si>
  <si>
    <t>83 1 03 00000</t>
  </si>
  <si>
    <t>83 1 03 М0000</t>
  </si>
  <si>
    <t>83 1 04 00000</t>
  </si>
  <si>
    <t>83 1 04 М0000</t>
  </si>
  <si>
    <t>83 1 05 00000</t>
  </si>
  <si>
    <t>83 1 05 М0000</t>
  </si>
  <si>
    <t>83 1 06 00000</t>
  </si>
  <si>
    <t>83 1 06 М0000</t>
  </si>
  <si>
    <t>Основное мероприятие «Оплата услуг стационарной связи, доступа к международным телекоммуникационным сетям информационного обмена»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</si>
  <si>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</si>
  <si>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</si>
  <si>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</si>
  <si>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</si>
  <si>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</si>
  <si>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Выполнение функций органами местного самоуправления</t>
  </si>
  <si>
    <t>Дошкольное образование</t>
  </si>
  <si>
    <t>Общее образование</t>
  </si>
  <si>
    <t>Молодёжная политика и оздоровление детей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</si>
  <si>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</si>
  <si>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</si>
  <si>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</si>
  <si>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</si>
  <si>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ВСЕГО  РАСХОДОВ</t>
  </si>
  <si>
    <t>01</t>
  </si>
  <si>
    <t>04</t>
  </si>
  <si>
    <t>07</t>
  </si>
  <si>
    <t>Другие общегосударственные вопросы</t>
  </si>
  <si>
    <t>03</t>
  </si>
  <si>
    <t>08</t>
  </si>
  <si>
    <t>Социальное обеспечение населения</t>
  </si>
  <si>
    <t>06</t>
  </si>
  <si>
    <t>Функционирование законодательных (представительных) органов государственной  власти  и представительных органов муниципальных образований</t>
  </si>
  <si>
    <t>Обеспечение  деятельности  финансовых, налоговых и таможенных  органов и органов финансового (финансово-бюджетного) надзора</t>
  </si>
  <si>
    <t>Образование</t>
  </si>
  <si>
    <t>Физическая культура и спорт</t>
  </si>
  <si>
    <t>09</t>
  </si>
  <si>
    <t>02</t>
  </si>
  <si>
    <t>Наименование</t>
  </si>
  <si>
    <t>14</t>
  </si>
  <si>
    <t>10</t>
  </si>
  <si>
    <t>11</t>
  </si>
  <si>
    <t>Обслуживание государственного и муниципального долга</t>
  </si>
  <si>
    <t>Процентные платежи по  муниципальному долгу</t>
  </si>
  <si>
    <t>Охрана семьи и детства</t>
  </si>
  <si>
    <t>Резервные фонды</t>
  </si>
  <si>
    <t>Резервные фонды местных администраций</t>
  </si>
  <si>
    <t>Секретарь Собрания</t>
  </si>
  <si>
    <t>Заместитель главы муниципального района,</t>
  </si>
  <si>
    <t>Национальная безопасность и правоохранительная деятельность</t>
  </si>
  <si>
    <t>Иные межбюджетные трансферты</t>
  </si>
  <si>
    <t>Функционирование 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</si>
  <si>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2</t>
  </si>
  <si>
    <t>3</t>
  </si>
  <si>
    <t>4</t>
  </si>
  <si>
    <t>5</t>
  </si>
  <si>
    <t>13</t>
  </si>
  <si>
    <t xml:space="preserve">Организация решения вопросов местного значения поселений 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</si>
  <si>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</si>
  <si>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</si>
  <si>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Культура, кинематография</t>
  </si>
  <si>
    <t xml:space="preserve">Другие вопросы в области культуры, кинематографии 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</si>
  <si>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</si>
  <si>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</si>
  <si>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Ежемесячные денежные выплаты на оплату коммунальных услуг почётным гражданам Марксовского муниципального района</t>
  </si>
  <si>
    <t>к решению Собрания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</si>
  <si>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</si>
  <si>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</si>
  <si>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Национальная экономика</t>
  </si>
  <si>
    <t>Другие вопросы в области национальной экономики</t>
  </si>
  <si>
    <t>12</t>
  </si>
  <si>
    <t>870</t>
  </si>
  <si>
    <t>Резервные средства</t>
  </si>
  <si>
    <t>Обслуживание муниципального долга</t>
  </si>
  <si>
    <t>540</t>
  </si>
  <si>
    <t>Основное мероприятие "Развитие системы финансовой поддержки малого предпринимательства"</t>
  </si>
  <si>
    <t>Судебная система</t>
  </si>
  <si>
    <t>Осуществление органами местного самоуправления переданных государственных полномочий за счет субвенций федерального  бюджета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</si>
  <si>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</si>
  <si>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60 1 00 51200</t>
  </si>
  <si>
    <t>Капитальный ремонт,ремонт исодержание дорог общего пользования за счет средств местного бюджета</t>
  </si>
  <si>
    <t>84 1 01 S7300</t>
  </si>
  <si>
    <t>73 1 03 00000</t>
  </si>
  <si>
    <t>73 1 03 М0000</t>
  </si>
  <si>
    <t>Приложение 2</t>
  </si>
  <si>
    <t xml:space="preserve">Приложение 3 </t>
  </si>
  <si>
    <t>Марксовского муниципального района</t>
  </si>
  <si>
    <t>от 27.07.2016 года № 112/651</t>
  </si>
  <si>
    <t>6</t>
  </si>
  <si>
    <t>7</t>
  </si>
  <si>
    <t>8</t>
  </si>
  <si>
    <t>65 1 00 00000</t>
  </si>
  <si>
    <t>65 2 00 00000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</si>
  <si>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</si>
  <si>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</si>
  <si>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65 3 00 00000</t>
  </si>
  <si>
    <t>65 4 00 00000</t>
  </si>
  <si>
    <t>Подпрограмма "Реализация дополнительных общеобразовательных программ"</t>
  </si>
  <si>
    <t>66 2 00 00000</t>
  </si>
  <si>
    <t>Подпрограмма "Библиотечное обслуживание населения"</t>
  </si>
  <si>
    <t>66 3 00 00000</t>
  </si>
  <si>
    <t>Подпрограмма "Организация культурно-досуговой деятельности"</t>
  </si>
  <si>
    <t>66 4 00 00000</t>
  </si>
  <si>
    <t>10 0 00 00000</t>
  </si>
  <si>
    <t>Подпрограмма "Развитие физической культуры и спорта на территории Советского муниципального района"</t>
  </si>
  <si>
    <t>10 1 00 00000</t>
  </si>
  <si>
    <t>Подпрограмма "Развитие молодежной политики на территории Советского муниципального района"</t>
  </si>
  <si>
    <t>10 3 00 00000</t>
  </si>
  <si>
    <t>11 0 00  00000</t>
  </si>
  <si>
    <t>12 0 00 00000</t>
  </si>
  <si>
    <t>14 0 00 00000</t>
  </si>
  <si>
    <t>18 0 00 00000</t>
  </si>
  <si>
    <t>19 0 00 00000</t>
  </si>
  <si>
    <t>20 0 00 00000</t>
  </si>
  <si>
    <t>21 0 00 00000</t>
  </si>
  <si>
    <t>22 0 00 00000</t>
  </si>
  <si>
    <t>24 0 00 00000</t>
  </si>
  <si>
    <t>25 0 00 00000</t>
  </si>
  <si>
    <t>27 0 00 00000</t>
  </si>
  <si>
    <t>29 0 00 00000</t>
  </si>
  <si>
    <t>44 0 00 00000</t>
  </si>
  <si>
    <t>44 2 00 00000</t>
  </si>
  <si>
    <t>Подпрограмма "Экологическое оздоровление Советского муниципального района"</t>
  </si>
  <si>
    <t>44 3 00 00000</t>
  </si>
  <si>
    <t>Подпрограмма "Энергосбережение и повышение энергетической эффективности в Советском муниципальном районе"</t>
  </si>
  <si>
    <t>44 4 00 00000</t>
  </si>
  <si>
    <t xml:space="preserve">Подпрограмма "Обеспечение земельных участков, предоставляемых гражданам, имеющих трех и более детей, инженерной инфраструктурой Советского муниципального района" </t>
  </si>
  <si>
    <t>65 5 00 00000</t>
  </si>
  <si>
    <t>23 0 00 00000</t>
  </si>
  <si>
    <t>14 1 00 00000</t>
  </si>
  <si>
    <t>14 2 00 00000</t>
  </si>
  <si>
    <t>Подпрограмма "Материальное стимулирование организаций и отдельных граждан Советского муниципального района"</t>
  </si>
  <si>
    <t>Подпрограмма "Организационные мероприятия на территории Советского муниципального района"</t>
  </si>
  <si>
    <t>Муниципальная программа "Развитие физической культуры и спорта, туризма и молодежной политики на территории Советского муниципального района на 2019-2022 годы"</t>
  </si>
  <si>
    <t>Муниципальная программа "Информатизация администрации Советского муниципального района на 2019-2022 годы"</t>
  </si>
  <si>
    <t>Муниципальная программа "Развитие муниципальной службы в администрации Советского муниципального района и ее органах на 2019-2022 годы"</t>
  </si>
  <si>
    <t>Муниципальная программа "Проведение мероприятий на территории Советского муниципального района в связи с памятными событиями, знаменательными и юбилейными датами на 2017-2022 годы"</t>
  </si>
  <si>
    <t>Муниципальная программа "Территориальное планирование Советского муниципального района на 2016-2022 годы"</t>
  </si>
  <si>
    <t>Муниципальная программа "Развитие малого и среднего предпринимательства в Советском муниципальном районе на 2016-2022 годы"</t>
  </si>
  <si>
    <t>Муниципальная программа «Обеспечение жильем молодых семей на 2016-2022 годы»</t>
  </si>
  <si>
    <t>Муниципальная программа "Содействие занятости населения Советского муниципального района на 2018-2022 годы"</t>
  </si>
  <si>
    <t>Муниципальная программа "Обеспечение безопасности жизнедеятельности населения Советского муниципального района на 2016-2022 годы"</t>
  </si>
  <si>
    <t xml:space="preserve">Муниципальная программа "Профилактика правонарушений и преступлений на территории Советского муниципального района на 2019-2022 годы" </t>
  </si>
  <si>
    <t>30 0 00 00000</t>
  </si>
  <si>
    <t>32 0 00 00000</t>
  </si>
  <si>
    <t>Подпрограмма "Обеспечение услуг в сфере образования"</t>
  </si>
  <si>
    <t>Муниципальная программа «Комплексные меры противодействия немедицинскому потреблению наркотических  средств и их незаконному обороту в Советском муниципальном районе на 2019-2022 годы»</t>
  </si>
  <si>
    <t>49 0 00 00000</t>
  </si>
  <si>
    <t>Муниципальная программа "Управление муниципальными финансами Советского муниципального района Саратовской области"</t>
  </si>
  <si>
    <t>% исполнения 2022 год</t>
  </si>
  <si>
    <t>Муниципальная программа "Администратино-хозяйственное обеспечение органов местного самоуправления Советского муниципального района"</t>
  </si>
  <si>
    <t>52 0 00 00000</t>
  </si>
  <si>
    <t>Муниципальная программа "Повышение безопасности дорожного движения в Советском муниципальном районе"</t>
  </si>
  <si>
    <t>Муниципальная программа "Обеспечение деятельности муниципального автономного учреждения "Спортивная школа""</t>
  </si>
  <si>
    <t>Муниципальная программа «Энергосбережение и повышение энергетической эффективности в образовательных организациях Советского муниципального района»</t>
  </si>
  <si>
    <t xml:space="preserve">Муниципальная программа "Управление муниципальным имуществом и землей Советского муниципального района" </t>
  </si>
  <si>
    <t>Муниципальная программа "Развитие жилищно-коммунальной инфрастуктуры Советского муниципального района Саратовской области"</t>
  </si>
  <si>
    <t>Муниципальная программа "Развитие образования Советского муниципального района"</t>
  </si>
  <si>
    <t>Подпрограмма "Организация отдыха, оздоровления и занятости детей и подростков"</t>
  </si>
  <si>
    <t>Муниципальная программа "Развитие и сохранение культуры в Советском муниципальном районе"</t>
  </si>
  <si>
    <t xml:space="preserve">Бюджетные назначения по состоянию на 01.01.2023 года </t>
  </si>
  <si>
    <t>65 6 00 00000</t>
  </si>
  <si>
    <t>65 7 00 00000</t>
  </si>
  <si>
    <t>Подпрограмма "Патриотическое воспитание граждан Российской Федерации"</t>
  </si>
  <si>
    <t>Подпрограмма "Преодоление дефицита квалифицированных педагогических кадров в системе образования"</t>
  </si>
  <si>
    <t>Муниципальные программы:</t>
  </si>
  <si>
    <t>% исполнения 2023 год</t>
  </si>
  <si>
    <t>Темп роста, в % (2023г./2022г.)</t>
  </si>
  <si>
    <t>4А 0 00 00000</t>
  </si>
  <si>
    <t>4Б 0 00 00000</t>
  </si>
  <si>
    <t>4В 0 00 00000</t>
  </si>
  <si>
    <t>4Г 0 00 00000</t>
  </si>
  <si>
    <t>Муниципальная программа "Профилактика терроризма и экстремизма на территории Советского муниципального района"</t>
  </si>
  <si>
    <t>Муниципальная программа "Социальная поддержка отдельных категорий граждан Советского муниципального района"</t>
  </si>
  <si>
    <t>Муниципальная программа "Сохранение и укрепление общественного здоровья на территории Советского муниципального района"</t>
  </si>
  <si>
    <t>Муниципальная программа "Переселение граждан из аварийного жилищного фонда Советского муниципального района Саратовской области"</t>
  </si>
  <si>
    <t>Муниципальная программа "Энергосбережение и повышение энергетической эффективности в муниципальных учреждениях культуры Советского муниципального района"</t>
  </si>
  <si>
    <t>Муниципальная программа "Комплексное развитие сельских территорий Советского муниципального района Саратовской области"</t>
  </si>
  <si>
    <t>4Д 0 00 00000</t>
  </si>
  <si>
    <t>Подпрограмма "Обеспечение по предоставлению услуг прочих учреждений (централизованная бухгалтерия, хозяйственный персонал)"</t>
  </si>
  <si>
    <t>Подпрограмма "Комплексное развитие систем коммунальной инфраструктуры Советского муниципального района"</t>
  </si>
  <si>
    <t>44 1 00 00000</t>
  </si>
  <si>
    <t xml:space="preserve">Информация 
об объемах бюджетных ассигнований на реализацию муниципальных программ Советского муниципального района
за 2023 год                                         
</t>
  </si>
  <si>
    <t>Исполнено на 01.01.2023 года</t>
  </si>
  <si>
    <t xml:space="preserve">Бюджетные назначения по состоянию на 01.01.2024 года </t>
  </si>
  <si>
    <t>Исполнено на 01.01.2024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</si>
</sst>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#,##0.00_ ;\-#,##0.00\ "/>
    <numFmt numFmtId="185" formatCode="#,##0.0;[Red]\-#,##0.0"/>
    <numFmt numFmtId="186" formatCode="#,##0.00;[Red]\-#,##0.00"/>
    <numFmt numFmtId="187" formatCode="#,##0.00;[Red]\-#,##0.00;0.00"/>
    <numFmt numFmtId="188" formatCode="000"/>
    <numFmt numFmtId="189" formatCode="0000000000"/>
    <numFmt numFmtId="190" formatCode="00"/>
  </numFmts>
  <fonts count="5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b/>
      <sz val="11"/>
      <name val="Arial Cyr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1" fillId="0" borderId="0">
      <alignment/>
      <protection/>
    </xf>
    <xf numFmtId="0" fontId="16" fillId="0" borderId="0">
      <alignment/>
      <protection/>
    </xf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54">
    <xf numFmtId="0" fontId="0" fillId="0" borderId="0" xfId="0" applyAlignment="1">
      <alignment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Alignment="1" applyProtection="1">
      <alignment wrapText="1"/>
      <protection/>
    </xf>
    <xf numFmtId="49" fontId="4" fillId="0" borderId="0" xfId="0" applyNumberFormat="1" applyFont="1" applyFill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wrapText="1"/>
      <protection/>
    </xf>
    <xf numFmtId="49" fontId="5" fillId="0" borderId="12" xfId="0" applyNumberFormat="1" applyFont="1" applyFill="1" applyBorder="1" applyAlignment="1" applyProtection="1">
      <alignment/>
      <protection/>
    </xf>
    <xf numFmtId="49" fontId="5" fillId="0" borderId="13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32" borderId="1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/>
      <protection/>
    </xf>
    <xf numFmtId="0" fontId="8" fillId="32" borderId="10" xfId="0" applyFont="1" applyFill="1" applyBorder="1" applyAlignment="1">
      <alignment horizontal="left" wrapText="1"/>
    </xf>
    <xf numFmtId="175" fontId="8" fillId="0" borderId="10" xfId="0" applyNumberFormat="1" applyFont="1" applyFill="1" applyBorder="1" applyAlignment="1" applyProtection="1">
      <alignment horizontal="center" vertical="center" wrapText="1"/>
      <protection/>
    </xf>
    <xf numFmtId="175" fontId="8" fillId="0" borderId="10" xfId="0" applyNumberFormat="1" applyFont="1" applyFill="1" applyBorder="1" applyAlignment="1" applyProtection="1">
      <alignment horizontal="center" vertical="center" wrapText="1"/>
      <protection/>
    </xf>
    <xf numFmtId="175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/>
      <protection/>
    </xf>
    <xf numFmtId="175" fontId="5" fillId="0" borderId="10" xfId="0" applyNumberFormat="1" applyFont="1" applyFill="1" applyBorder="1" applyAlignment="1" applyProtection="1">
      <alignment horizontal="center" vertical="center" wrapText="1"/>
      <protection/>
    </xf>
    <xf numFmtId="175" fontId="4" fillId="0" borderId="10" xfId="0" applyNumberFormat="1" applyFont="1" applyFill="1" applyBorder="1" applyAlignment="1" applyProtection="1">
      <alignment horizontal="center" vertical="center" wrapText="1"/>
      <protection/>
    </xf>
    <xf numFmtId="175" fontId="4" fillId="32" borderId="10" xfId="0" applyNumberFormat="1" applyFont="1" applyFill="1" applyBorder="1" applyAlignment="1" applyProtection="1">
      <alignment horizontal="center" vertical="center" wrapText="1"/>
      <protection/>
    </xf>
    <xf numFmtId="175" fontId="4" fillId="0" borderId="10" xfId="0" applyNumberFormat="1" applyFont="1" applyFill="1" applyBorder="1" applyAlignment="1" applyProtection="1">
      <alignment horizontal="center" vertical="center" wrapText="1"/>
      <protection/>
    </xf>
    <xf numFmtId="175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75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32" borderId="10" xfId="0" applyNumberFormat="1" applyFont="1" applyFill="1" applyBorder="1" applyAlignment="1" applyProtection="1">
      <alignment horizontal="center" vertical="center" wrapText="1"/>
      <protection/>
    </xf>
    <xf numFmtId="49" fontId="8" fillId="32" borderId="10" xfId="0" applyNumberFormat="1" applyFont="1" applyFill="1" applyBorder="1" applyAlignment="1" applyProtection="1">
      <alignment horizontal="center" vertical="center" wrapText="1"/>
      <protection/>
    </xf>
    <xf numFmtId="175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49" fontId="14" fillId="0" borderId="0" xfId="0" applyNumberFormat="1" applyFont="1" applyFill="1" applyAlignment="1" applyProtection="1">
      <alignment wrapText="1"/>
      <protection/>
    </xf>
    <xf numFmtId="49" fontId="14" fillId="0" borderId="0" xfId="0" applyNumberFormat="1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175" fontId="12" fillId="0" borderId="0" xfId="0" applyNumberFormat="1" applyFont="1" applyFill="1" applyBorder="1" applyAlignment="1" applyProtection="1">
      <alignment horizontal="center" vertical="center" wrapText="1"/>
      <protection/>
    </xf>
    <xf numFmtId="175" fontId="8" fillId="0" borderId="0" xfId="0" applyNumberFormat="1" applyFont="1" applyFill="1" applyBorder="1" applyAlignment="1" applyProtection="1">
      <alignment horizontal="center" vertical="center" wrapText="1"/>
      <protection/>
    </xf>
    <xf numFmtId="175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75" fontId="8" fillId="0" borderId="0" xfId="0" applyNumberFormat="1" applyFont="1" applyFill="1" applyBorder="1" applyAlignment="1" applyProtection="1">
      <alignment horizontal="center" vertical="center" wrapText="1"/>
      <protection/>
    </xf>
    <xf numFmtId="175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75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88" fontId="17" fillId="0" borderId="10" xfId="54" applyNumberFormat="1" applyFont="1" applyFill="1" applyBorder="1" applyAlignment="1" applyProtection="1">
      <alignment wrapText="1"/>
      <protection hidden="1"/>
    </xf>
    <xf numFmtId="175" fontId="17" fillId="0" borderId="10" xfId="54" applyNumberFormat="1" applyFont="1" applyFill="1" applyBorder="1" applyAlignment="1" applyProtection="1">
      <alignment horizontal="center" wrapText="1"/>
      <protection hidden="1"/>
    </xf>
    <xf numFmtId="188" fontId="4" fillId="0" borderId="10" xfId="54" applyNumberFormat="1" applyFont="1" applyFill="1" applyBorder="1" applyAlignment="1" applyProtection="1">
      <alignment wrapText="1"/>
      <protection hidden="1"/>
    </xf>
    <xf numFmtId="175" fontId="4" fillId="0" borderId="10" xfId="54" applyNumberFormat="1" applyFont="1" applyFill="1" applyBorder="1" applyAlignment="1" applyProtection="1">
      <alignment horizontal="center" vertical="center" wrapText="1"/>
      <protection hidden="1"/>
    </xf>
    <xf numFmtId="175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49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32" borderId="14" xfId="0" applyFont="1" applyFill="1" applyBorder="1" applyAlignment="1" applyProtection="1">
      <alignment horizontal="center" vertical="center" wrapText="1"/>
      <protection/>
    </xf>
    <xf numFmtId="49" fontId="20" fillId="32" borderId="15" xfId="0" applyNumberFormat="1" applyFont="1" applyFill="1" applyBorder="1" applyAlignment="1" applyProtection="1">
      <alignment horizontal="center" vertical="center" wrapText="1"/>
      <protection/>
    </xf>
    <xf numFmtId="1" fontId="20" fillId="32" borderId="15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>
      <alignment wrapText="1"/>
    </xf>
    <xf numFmtId="0" fontId="21" fillId="0" borderId="0" xfId="0" applyFont="1" applyAlignment="1">
      <alignment/>
    </xf>
    <xf numFmtId="0" fontId="58" fillId="0" borderId="0" xfId="0" applyFont="1" applyBorder="1" applyAlignment="1">
      <alignment/>
    </xf>
    <xf numFmtId="0" fontId="1" fillId="0" borderId="1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right" wrapText="1"/>
      <protection/>
    </xf>
    <xf numFmtId="0" fontId="10" fillId="32" borderId="14" xfId="0" applyFont="1" applyFill="1" applyBorder="1" applyAlignment="1" applyProtection="1">
      <alignment horizontal="left" vertical="center" wrapText="1"/>
      <protection/>
    </xf>
    <xf numFmtId="49" fontId="1" fillId="32" borderId="10" xfId="0" applyNumberFormat="1" applyFont="1" applyFill="1" applyBorder="1" applyAlignment="1" applyProtection="1">
      <alignment horizontal="center" vertical="center" wrapText="1"/>
      <protection/>
    </xf>
    <xf numFmtId="175" fontId="10" fillId="32" borderId="10" xfId="0" applyNumberFormat="1" applyFont="1" applyFill="1" applyBorder="1" applyAlignment="1" applyProtection="1">
      <alignment horizontal="center" vertical="center" wrapText="1"/>
      <protection/>
    </xf>
    <xf numFmtId="175" fontId="10" fillId="32" borderId="15" xfId="0" applyNumberFormat="1" applyFont="1" applyFill="1" applyBorder="1" applyAlignment="1" applyProtection="1">
      <alignment horizontal="center" vertical="center" wrapText="1"/>
      <protection/>
    </xf>
    <xf numFmtId="0" fontId="10" fillId="32" borderId="10" xfId="0" applyFont="1" applyFill="1" applyBorder="1" applyAlignment="1" applyProtection="1">
      <alignment horizontal="left" vertical="center" wrapText="1"/>
      <protection/>
    </xf>
    <xf numFmtId="49" fontId="10" fillId="32" borderId="10" xfId="0" applyNumberFormat="1" applyFont="1" applyFill="1" applyBorder="1" applyAlignment="1" applyProtection="1">
      <alignment horizontal="center" vertical="center" wrapText="1"/>
      <protection/>
    </xf>
    <xf numFmtId="175" fontId="10" fillId="32" borderId="13" xfId="0" applyNumberFormat="1" applyFont="1" applyFill="1" applyBorder="1" applyAlignment="1" applyProtection="1">
      <alignment horizontal="center" vertical="center" wrapText="1"/>
      <protection/>
    </xf>
    <xf numFmtId="0" fontId="10" fillId="32" borderId="10" xfId="0" applyFont="1" applyFill="1" applyBorder="1" applyAlignment="1">
      <alignment horizontal="left" wrapText="1"/>
    </xf>
    <xf numFmtId="0" fontId="10" fillId="0" borderId="16" xfId="0" applyFont="1" applyFill="1" applyBorder="1" applyAlignment="1" applyProtection="1">
      <alignment horizontal="left" vertical="center" wrapText="1"/>
      <protection/>
    </xf>
    <xf numFmtId="49" fontId="10" fillId="32" borderId="17" xfId="0" applyNumberFormat="1" applyFont="1" applyFill="1" applyBorder="1" applyAlignment="1" applyProtection="1">
      <alignment horizontal="center" vertical="center" wrapText="1"/>
      <protection/>
    </xf>
    <xf numFmtId="175" fontId="10" fillId="32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wrapText="1"/>
      <protection/>
    </xf>
    <xf numFmtId="0" fontId="10" fillId="0" borderId="1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49" fontId="19" fillId="32" borderId="17" xfId="0" applyNumberFormat="1" applyFont="1" applyFill="1" applyBorder="1" applyAlignment="1" applyProtection="1">
      <alignment horizontal="center" vertical="center" wrapText="1"/>
      <protection/>
    </xf>
    <xf numFmtId="49" fontId="19" fillId="32" borderId="14" xfId="0" applyNumberFormat="1" applyFont="1" applyFill="1" applyBorder="1" applyAlignment="1" applyProtection="1">
      <alignment horizontal="center" vertical="center" wrapText="1"/>
      <protection/>
    </xf>
    <xf numFmtId="0" fontId="19" fillId="32" borderId="16" xfId="0" applyFont="1" applyFill="1" applyBorder="1" applyAlignment="1" applyProtection="1">
      <alignment horizontal="center" vertical="center" wrapText="1"/>
      <protection/>
    </xf>
    <xf numFmtId="0" fontId="19" fillId="32" borderId="19" xfId="0" applyFont="1" applyFill="1" applyBorder="1" applyAlignment="1" applyProtection="1">
      <alignment horizontal="center" vertical="center" wrapText="1"/>
      <protection/>
    </xf>
    <xf numFmtId="49" fontId="19" fillId="32" borderId="1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5"/>
  <sheetViews>
    <sheetView zoomScaleSheetLayoutView="100" workbookViewId="0" topLeftCell="A1">
      <selection activeCell="A5" sqref="A5:E5"/>
    </sheetView>
  </sheetViews>
  <sheetFormatPr defaultColWidth="9.00390625" defaultRowHeight="12.75"/>
  <cols>
    <col min="1" max="1" width="52.125" style="5" customWidth="1"/>
    <col min="2" max="2" width="7.125" style="5" customWidth="1"/>
    <col min="3" max="3" width="7.75390625" style="5" customWidth="1"/>
    <col min="4" max="4" width="15.375" style="5" customWidth="1"/>
    <col min="5" max="5" width="9.125" style="5" customWidth="1"/>
    <col min="6" max="6" width="11.25390625" style="5" customWidth="1"/>
    <col min="7" max="16384" width="9.125" style="5" customWidth="1"/>
  </cols>
  <sheetData>
    <row r="1" spans="1:6" ht="15">
      <c r="A1" s="7"/>
      <c r="B1" s="8"/>
      <c r="D1" s="137" t="s">
        <v>596</v>
      </c>
      <c r="E1" s="137"/>
      <c r="F1" s="137"/>
    </row>
    <row r="2" spans="1:6" ht="12.75" customHeight="1">
      <c r="A2" s="7"/>
      <c r="B2" s="9"/>
      <c r="D2" s="138" t="s">
        <v>576</v>
      </c>
      <c r="E2" s="138"/>
      <c r="F2" s="138"/>
    </row>
    <row r="3" spans="1:6" ht="12.75" customHeight="1">
      <c r="A3" s="7"/>
      <c r="B3" s="138" t="s">
        <v>597</v>
      </c>
      <c r="C3" s="138"/>
      <c r="D3" s="138"/>
      <c r="E3" s="138"/>
      <c r="F3" s="138"/>
    </row>
    <row r="4" spans="1:7" ht="13.5" customHeight="1">
      <c r="A4" s="14"/>
      <c r="B4" s="14"/>
      <c r="D4" s="141" t="s">
        <v>598</v>
      </c>
      <c r="E4" s="141"/>
      <c r="F4" s="141"/>
      <c r="G4" s="92"/>
    </row>
    <row r="5" spans="1:6" s="6" customFormat="1" ht="16.5" customHeight="1">
      <c r="A5" s="140" t="s">
        <v>144</v>
      </c>
      <c r="B5" s="140"/>
      <c r="C5" s="140"/>
      <c r="D5" s="140"/>
      <c r="E5" s="140"/>
      <c r="F5" s="94"/>
    </row>
    <row r="6" spans="1:6" s="6" customFormat="1" ht="45" customHeight="1">
      <c r="A6" s="139" t="s">
        <v>463</v>
      </c>
      <c r="B6" s="139"/>
      <c r="C6" s="139"/>
      <c r="D6" s="139"/>
      <c r="E6" s="139"/>
      <c r="F6" s="93"/>
    </row>
    <row r="7" spans="1:5" s="6" customFormat="1" ht="15.75" customHeight="1">
      <c r="A7" s="19"/>
      <c r="B7" s="19"/>
      <c r="C7" s="19"/>
      <c r="D7" s="19"/>
      <c r="E7" s="19"/>
    </row>
    <row r="8" spans="1:6" s="6" customFormat="1" ht="48" customHeight="1">
      <c r="A8" s="15" t="s">
        <v>549</v>
      </c>
      <c r="B8" s="16" t="s">
        <v>521</v>
      </c>
      <c r="C8" s="16" t="s">
        <v>522</v>
      </c>
      <c r="D8" s="16" t="s">
        <v>523</v>
      </c>
      <c r="E8" s="16" t="s">
        <v>524</v>
      </c>
      <c r="F8" s="17" t="s">
        <v>430</v>
      </c>
    </row>
    <row r="9" spans="1:6" ht="13.5" customHeight="1">
      <c r="A9" s="15">
        <v>1</v>
      </c>
      <c r="B9" s="16" t="s">
        <v>563</v>
      </c>
      <c r="C9" s="16" t="s">
        <v>564</v>
      </c>
      <c r="D9" s="16" t="s">
        <v>565</v>
      </c>
      <c r="E9" s="16" t="s">
        <v>566</v>
      </c>
      <c r="F9" s="76">
        <v>6</v>
      </c>
    </row>
    <row r="10" spans="1:6" s="6" customFormat="1" ht="14.25">
      <c r="A10" s="10" t="s">
        <v>525</v>
      </c>
      <c r="B10" s="77" t="s">
        <v>535</v>
      </c>
      <c r="C10" s="77"/>
      <c r="D10" s="77"/>
      <c r="E10" s="77"/>
      <c r="F10" s="60">
        <f>SUM(F11+F43+F147+F196+F201+F207+F142)</f>
        <v>66732.40000000001</v>
      </c>
    </row>
    <row r="11" spans="1:6" s="6" customFormat="1" ht="52.5" customHeight="1">
      <c r="A11" s="11" t="s">
        <v>543</v>
      </c>
      <c r="B11" s="16" t="s">
        <v>535</v>
      </c>
      <c r="C11" s="16" t="s">
        <v>539</v>
      </c>
      <c r="D11" s="16"/>
      <c r="E11" s="16"/>
      <c r="F11" s="61">
        <f>SUM(F12+F30)</f>
        <v>3619.9</v>
      </c>
    </row>
    <row r="12" spans="1:6" ht="23.25" customHeight="1">
      <c r="A12" s="11" t="s">
        <v>526</v>
      </c>
      <c r="B12" s="16" t="s">
        <v>535</v>
      </c>
      <c r="C12" s="16" t="s">
        <v>539</v>
      </c>
      <c r="D12" s="16" t="s">
        <v>158</v>
      </c>
      <c r="E12" s="16"/>
      <c r="F12" s="61">
        <f>SUM(F13)</f>
        <v>3460</v>
      </c>
    </row>
    <row r="13" spans="1:6" ht="30">
      <c r="A13" s="11" t="s">
        <v>11</v>
      </c>
      <c r="B13" s="16" t="s">
        <v>535</v>
      </c>
      <c r="C13" s="16" t="s">
        <v>539</v>
      </c>
      <c r="D13" s="16" t="s">
        <v>186</v>
      </c>
      <c r="E13" s="16"/>
      <c r="F13" s="61">
        <f>SUM(F14+F19+F27)</f>
        <v>3460</v>
      </c>
    </row>
    <row r="14" spans="1:6" ht="45">
      <c r="A14" s="11" t="s">
        <v>12</v>
      </c>
      <c r="B14" s="16" t="s">
        <v>535</v>
      </c>
      <c r="C14" s="16" t="s">
        <v>539</v>
      </c>
      <c r="D14" s="16" t="s">
        <v>187</v>
      </c>
      <c r="E14" s="16"/>
      <c r="F14" s="61">
        <f>SUM(F15+F17)</f>
        <v>712</v>
      </c>
    </row>
    <row r="15" spans="1:6" ht="67.5" customHeight="1">
      <c r="A15" s="11" t="s">
        <v>102</v>
      </c>
      <c r="B15" s="16" t="s">
        <v>535</v>
      </c>
      <c r="C15" s="16" t="s">
        <v>539</v>
      </c>
      <c r="D15" s="16" t="s">
        <v>187</v>
      </c>
      <c r="E15" s="16" t="s">
        <v>34</v>
      </c>
      <c r="F15" s="61">
        <f>SUM(F16)</f>
        <v>711.9</v>
      </c>
    </row>
    <row r="16" spans="1:6" ht="30">
      <c r="A16" s="11" t="s">
        <v>103</v>
      </c>
      <c r="B16" s="16" t="s">
        <v>535</v>
      </c>
      <c r="C16" s="16" t="s">
        <v>539</v>
      </c>
      <c r="D16" s="16" t="s">
        <v>187</v>
      </c>
      <c r="E16" s="16" t="s">
        <v>76</v>
      </c>
      <c r="F16" s="62">
        <f>ведомственная!G440</f>
        <v>711.9</v>
      </c>
    </row>
    <row r="17" spans="1:6" ht="15">
      <c r="A17" s="27" t="s">
        <v>82</v>
      </c>
      <c r="B17" s="16" t="s">
        <v>535</v>
      </c>
      <c r="C17" s="16" t="s">
        <v>539</v>
      </c>
      <c r="D17" s="16" t="s">
        <v>187</v>
      </c>
      <c r="E17" s="16" t="s">
        <v>84</v>
      </c>
      <c r="F17" s="62">
        <f>F18</f>
        <v>0.1</v>
      </c>
    </row>
    <row r="18" spans="1:6" ht="15">
      <c r="A18" s="27" t="s">
        <v>83</v>
      </c>
      <c r="B18" s="16" t="s">
        <v>535</v>
      </c>
      <c r="C18" s="16" t="s">
        <v>539</v>
      </c>
      <c r="D18" s="16" t="s">
        <v>187</v>
      </c>
      <c r="E18" s="16" t="s">
        <v>85</v>
      </c>
      <c r="F18" s="62">
        <f>ведомственная!G442</f>
        <v>0.1</v>
      </c>
    </row>
    <row r="19" spans="1:6" ht="15">
      <c r="A19" s="11" t="s">
        <v>16</v>
      </c>
      <c r="B19" s="16" t="s">
        <v>535</v>
      </c>
      <c r="C19" s="16" t="s">
        <v>539</v>
      </c>
      <c r="D19" s="16" t="s">
        <v>188</v>
      </c>
      <c r="E19" s="16"/>
      <c r="F19" s="61">
        <f>SUM(F20)</f>
        <v>2744.1</v>
      </c>
    </row>
    <row r="20" spans="1:6" ht="33.75" customHeight="1">
      <c r="A20" s="12" t="s">
        <v>433</v>
      </c>
      <c r="B20" s="16" t="s">
        <v>535</v>
      </c>
      <c r="C20" s="16" t="s">
        <v>539</v>
      </c>
      <c r="D20" s="16" t="s">
        <v>434</v>
      </c>
      <c r="E20" s="16"/>
      <c r="F20" s="61">
        <f>SUM(F21+F23+F25)</f>
        <v>2744.1</v>
      </c>
    </row>
    <row r="21" spans="1:6" ht="72" customHeight="1">
      <c r="A21" s="11" t="s">
        <v>102</v>
      </c>
      <c r="B21" s="16" t="s">
        <v>535</v>
      </c>
      <c r="C21" s="16" t="s">
        <v>539</v>
      </c>
      <c r="D21" s="16" t="s">
        <v>434</v>
      </c>
      <c r="E21" s="16" t="s">
        <v>34</v>
      </c>
      <c r="F21" s="61">
        <f>SUM(F22)</f>
        <v>2325</v>
      </c>
    </row>
    <row r="22" spans="1:6" ht="30">
      <c r="A22" s="11" t="s">
        <v>103</v>
      </c>
      <c r="B22" s="16" t="s">
        <v>535</v>
      </c>
      <c r="C22" s="16" t="s">
        <v>539</v>
      </c>
      <c r="D22" s="16" t="s">
        <v>434</v>
      </c>
      <c r="E22" s="16" t="s">
        <v>76</v>
      </c>
      <c r="F22" s="62">
        <f>ведомственная!G446</f>
        <v>2325</v>
      </c>
    </row>
    <row r="23" spans="1:6" ht="30">
      <c r="A23" s="11" t="s">
        <v>104</v>
      </c>
      <c r="B23" s="16" t="s">
        <v>535</v>
      </c>
      <c r="C23" s="16" t="s">
        <v>539</v>
      </c>
      <c r="D23" s="16" t="s">
        <v>434</v>
      </c>
      <c r="E23" s="16" t="s">
        <v>79</v>
      </c>
      <c r="F23" s="61">
        <f>SUM(F24)</f>
        <v>419</v>
      </c>
    </row>
    <row r="24" spans="1:6" ht="30">
      <c r="A24" s="11" t="s">
        <v>105</v>
      </c>
      <c r="B24" s="16" t="s">
        <v>535</v>
      </c>
      <c r="C24" s="16" t="s">
        <v>539</v>
      </c>
      <c r="D24" s="16" t="s">
        <v>434</v>
      </c>
      <c r="E24" s="16" t="s">
        <v>80</v>
      </c>
      <c r="F24" s="62">
        <f>ведомственная!G448</f>
        <v>419</v>
      </c>
    </row>
    <row r="25" spans="1:6" ht="15">
      <c r="A25" s="11" t="s">
        <v>82</v>
      </c>
      <c r="B25" s="16" t="s">
        <v>535</v>
      </c>
      <c r="C25" s="16" t="s">
        <v>539</v>
      </c>
      <c r="D25" s="16" t="s">
        <v>434</v>
      </c>
      <c r="E25" s="16" t="s">
        <v>84</v>
      </c>
      <c r="F25" s="62">
        <f>F26</f>
        <v>0.1</v>
      </c>
    </row>
    <row r="26" spans="1:6" ht="15">
      <c r="A26" s="11" t="s">
        <v>83</v>
      </c>
      <c r="B26" s="16" t="s">
        <v>535</v>
      </c>
      <c r="C26" s="16" t="s">
        <v>539</v>
      </c>
      <c r="D26" s="16" t="s">
        <v>434</v>
      </c>
      <c r="E26" s="16" t="s">
        <v>85</v>
      </c>
      <c r="F26" s="62">
        <f>ведомственная!G450</f>
        <v>0.1</v>
      </c>
    </row>
    <row r="27" spans="1:6" s="6" customFormat="1" ht="41.25" customHeight="1">
      <c r="A27" s="11" t="s">
        <v>2</v>
      </c>
      <c r="B27" s="16" t="s">
        <v>535</v>
      </c>
      <c r="C27" s="16" t="s">
        <v>539</v>
      </c>
      <c r="D27" s="16" t="s">
        <v>189</v>
      </c>
      <c r="E27" s="16"/>
      <c r="F27" s="61">
        <f>SUM(F28)</f>
        <v>3.9</v>
      </c>
    </row>
    <row r="28" spans="1:6" ht="15">
      <c r="A28" s="11" t="s">
        <v>82</v>
      </c>
      <c r="B28" s="16" t="s">
        <v>535</v>
      </c>
      <c r="C28" s="16" t="s">
        <v>539</v>
      </c>
      <c r="D28" s="16" t="s">
        <v>189</v>
      </c>
      <c r="E28" s="16" t="s">
        <v>84</v>
      </c>
      <c r="F28" s="61">
        <f>SUM(F29)</f>
        <v>3.9</v>
      </c>
    </row>
    <row r="29" spans="1:6" ht="15">
      <c r="A29" s="11" t="s">
        <v>83</v>
      </c>
      <c r="B29" s="16" t="s">
        <v>535</v>
      </c>
      <c r="C29" s="16" t="s">
        <v>539</v>
      </c>
      <c r="D29" s="16" t="s">
        <v>189</v>
      </c>
      <c r="E29" s="16" t="s">
        <v>85</v>
      </c>
      <c r="F29" s="62">
        <f>ведомственная!G453</f>
        <v>3.9</v>
      </c>
    </row>
    <row r="30" spans="1:6" ht="30">
      <c r="A30" s="34" t="s">
        <v>492</v>
      </c>
      <c r="B30" s="16" t="s">
        <v>535</v>
      </c>
      <c r="C30" s="16" t="s">
        <v>539</v>
      </c>
      <c r="D30" s="16" t="s">
        <v>503</v>
      </c>
      <c r="E30" s="77"/>
      <c r="F30" s="61">
        <f>SUM(F31+F35+F39)</f>
        <v>159.89999999999998</v>
      </c>
    </row>
    <row r="31" spans="1:6" ht="30">
      <c r="A31" s="35" t="s">
        <v>493</v>
      </c>
      <c r="B31" s="16" t="s">
        <v>535</v>
      </c>
      <c r="C31" s="16" t="s">
        <v>539</v>
      </c>
      <c r="D31" s="16" t="s">
        <v>507</v>
      </c>
      <c r="E31" s="16"/>
      <c r="F31" s="61">
        <f>SUM(F32)</f>
        <v>60.6</v>
      </c>
    </row>
    <row r="32" spans="1:6" ht="15">
      <c r="A32" s="11" t="s">
        <v>310</v>
      </c>
      <c r="B32" s="16" t="s">
        <v>535</v>
      </c>
      <c r="C32" s="16" t="s">
        <v>539</v>
      </c>
      <c r="D32" s="16" t="s">
        <v>508</v>
      </c>
      <c r="E32" s="16"/>
      <c r="F32" s="61">
        <f>SUM(F33)</f>
        <v>60.6</v>
      </c>
    </row>
    <row r="33" spans="1:6" ht="30">
      <c r="A33" s="11" t="s">
        <v>78</v>
      </c>
      <c r="B33" s="16" t="s">
        <v>535</v>
      </c>
      <c r="C33" s="16" t="s">
        <v>539</v>
      </c>
      <c r="D33" s="16" t="s">
        <v>508</v>
      </c>
      <c r="E33" s="16" t="s">
        <v>79</v>
      </c>
      <c r="F33" s="61">
        <f>SUM(F34)</f>
        <v>60.6</v>
      </c>
    </row>
    <row r="34" spans="1:6" ht="30">
      <c r="A34" s="11" t="s">
        <v>81</v>
      </c>
      <c r="B34" s="16" t="s">
        <v>535</v>
      </c>
      <c r="C34" s="16" t="s">
        <v>539</v>
      </c>
      <c r="D34" s="16" t="s">
        <v>508</v>
      </c>
      <c r="E34" s="16" t="s">
        <v>80</v>
      </c>
      <c r="F34" s="62">
        <f>ведомственная!G458</f>
        <v>60.6</v>
      </c>
    </row>
    <row r="35" spans="1:6" ht="30">
      <c r="A35" s="35" t="s">
        <v>502</v>
      </c>
      <c r="B35" s="16" t="s">
        <v>535</v>
      </c>
      <c r="C35" s="16" t="s">
        <v>539</v>
      </c>
      <c r="D35" s="16" t="s">
        <v>512</v>
      </c>
      <c r="E35" s="16"/>
      <c r="F35" s="61">
        <f>SUM(F36)</f>
        <v>10</v>
      </c>
    </row>
    <row r="36" spans="1:6" ht="15">
      <c r="A36" s="11" t="s">
        <v>310</v>
      </c>
      <c r="B36" s="16" t="s">
        <v>535</v>
      </c>
      <c r="C36" s="16" t="s">
        <v>539</v>
      </c>
      <c r="D36" s="16" t="s">
        <v>513</v>
      </c>
      <c r="E36" s="16"/>
      <c r="F36" s="61">
        <f>SUM(F37)</f>
        <v>10</v>
      </c>
    </row>
    <row r="37" spans="1:6" ht="30">
      <c r="A37" s="11" t="s">
        <v>78</v>
      </c>
      <c r="B37" s="16" t="s">
        <v>535</v>
      </c>
      <c r="C37" s="16" t="s">
        <v>539</v>
      </c>
      <c r="D37" s="16" t="s">
        <v>513</v>
      </c>
      <c r="E37" s="16" t="s">
        <v>79</v>
      </c>
      <c r="F37" s="61">
        <f>SUM(F38)</f>
        <v>10</v>
      </c>
    </row>
    <row r="38" spans="1:6" ht="30">
      <c r="A38" s="11" t="s">
        <v>81</v>
      </c>
      <c r="B38" s="16" t="s">
        <v>535</v>
      </c>
      <c r="C38" s="16" t="s">
        <v>539</v>
      </c>
      <c r="D38" s="16" t="s">
        <v>513</v>
      </c>
      <c r="E38" s="16" t="s">
        <v>80</v>
      </c>
      <c r="F38" s="62">
        <f>ведомственная!G462</f>
        <v>10</v>
      </c>
    </row>
    <row r="39" spans="1:6" ht="48.75" customHeight="1">
      <c r="A39" s="35" t="s">
        <v>520</v>
      </c>
      <c r="B39" s="16" t="s">
        <v>535</v>
      </c>
      <c r="C39" s="16" t="s">
        <v>539</v>
      </c>
      <c r="D39" s="16" t="s">
        <v>516</v>
      </c>
      <c r="E39" s="16"/>
      <c r="F39" s="61">
        <f>SUM(F40)</f>
        <v>89.3</v>
      </c>
    </row>
    <row r="40" spans="1:6" ht="15">
      <c r="A40" s="11" t="s">
        <v>310</v>
      </c>
      <c r="B40" s="16" t="s">
        <v>535</v>
      </c>
      <c r="C40" s="16" t="s">
        <v>539</v>
      </c>
      <c r="D40" s="16" t="s">
        <v>517</v>
      </c>
      <c r="E40" s="16"/>
      <c r="F40" s="61">
        <f>SUM(F41)</f>
        <v>89.3</v>
      </c>
    </row>
    <row r="41" spans="1:6" ht="30">
      <c r="A41" s="11" t="s">
        <v>78</v>
      </c>
      <c r="B41" s="16" t="s">
        <v>535</v>
      </c>
      <c r="C41" s="16" t="s">
        <v>539</v>
      </c>
      <c r="D41" s="16" t="s">
        <v>517</v>
      </c>
      <c r="E41" s="16" t="s">
        <v>79</v>
      </c>
      <c r="F41" s="61">
        <f>SUM(F42)</f>
        <v>89.3</v>
      </c>
    </row>
    <row r="42" spans="1:6" ht="30">
      <c r="A42" s="11" t="s">
        <v>81</v>
      </c>
      <c r="B42" s="16" t="s">
        <v>535</v>
      </c>
      <c r="C42" s="16" t="s">
        <v>539</v>
      </c>
      <c r="D42" s="16" t="s">
        <v>517</v>
      </c>
      <c r="E42" s="16" t="s">
        <v>80</v>
      </c>
      <c r="F42" s="62">
        <f>ведомственная!G466</f>
        <v>89.3</v>
      </c>
    </row>
    <row r="43" spans="1:6" ht="60">
      <c r="A43" s="11" t="s">
        <v>562</v>
      </c>
      <c r="B43" s="16" t="s">
        <v>535</v>
      </c>
      <c r="C43" s="16" t="s">
        <v>536</v>
      </c>
      <c r="D43" s="16"/>
      <c r="E43" s="16"/>
      <c r="F43" s="61">
        <f>SUM(F44+F86+F105+F110+F117)</f>
        <v>32755.199999999997</v>
      </c>
    </row>
    <row r="44" spans="1:6" ht="15">
      <c r="A44" s="36" t="s">
        <v>7</v>
      </c>
      <c r="B44" s="16" t="s">
        <v>535</v>
      </c>
      <c r="C44" s="16" t="s">
        <v>536</v>
      </c>
      <c r="D44" s="16" t="s">
        <v>180</v>
      </c>
      <c r="E44" s="16"/>
      <c r="F44" s="61">
        <f>SUM(F45+F80)</f>
        <v>4889.299999999999</v>
      </c>
    </row>
    <row r="45" spans="1:6" ht="45">
      <c r="A45" s="11" t="s">
        <v>0</v>
      </c>
      <c r="B45" s="16" t="s">
        <v>535</v>
      </c>
      <c r="C45" s="16" t="s">
        <v>536</v>
      </c>
      <c r="D45" s="16" t="s">
        <v>165</v>
      </c>
      <c r="E45" s="16"/>
      <c r="F45" s="61">
        <f>SUM(F46+F49+F54+F59+F64+F69+F72+F77)</f>
        <v>3555.4999999999995</v>
      </c>
    </row>
    <row r="46" spans="1:6" ht="39" customHeight="1">
      <c r="A46" s="11" t="s">
        <v>106</v>
      </c>
      <c r="B46" s="16" t="s">
        <v>535</v>
      </c>
      <c r="C46" s="16" t="s">
        <v>536</v>
      </c>
      <c r="D46" s="16" t="s">
        <v>226</v>
      </c>
      <c r="E46" s="16"/>
      <c r="F46" s="61">
        <f>SUM(F47)</f>
        <v>204.2</v>
      </c>
    </row>
    <row r="47" spans="1:6" ht="68.25" customHeight="1">
      <c r="A47" s="11" t="s">
        <v>102</v>
      </c>
      <c r="B47" s="16" t="s">
        <v>535</v>
      </c>
      <c r="C47" s="16" t="s">
        <v>536</v>
      </c>
      <c r="D47" s="16" t="s">
        <v>226</v>
      </c>
      <c r="E47" s="16" t="s">
        <v>34</v>
      </c>
      <c r="F47" s="61">
        <f>SUM(F48)</f>
        <v>204.2</v>
      </c>
    </row>
    <row r="48" spans="1:6" ht="30">
      <c r="A48" s="11" t="s">
        <v>103</v>
      </c>
      <c r="B48" s="16" t="s">
        <v>535</v>
      </c>
      <c r="C48" s="16" t="s">
        <v>536</v>
      </c>
      <c r="D48" s="16" t="s">
        <v>226</v>
      </c>
      <c r="E48" s="16" t="s">
        <v>76</v>
      </c>
      <c r="F48" s="62">
        <f>ведомственная!G18</f>
        <v>204.2</v>
      </c>
    </row>
    <row r="49" spans="1:6" ht="50.25" customHeight="1">
      <c r="A49" s="11" t="s">
        <v>21</v>
      </c>
      <c r="B49" s="16" t="s">
        <v>535</v>
      </c>
      <c r="C49" s="16" t="s">
        <v>536</v>
      </c>
      <c r="D49" s="16" t="s">
        <v>228</v>
      </c>
      <c r="E49" s="16"/>
      <c r="F49" s="61">
        <f>SUM(F50+F52)</f>
        <v>216.29999999999998</v>
      </c>
    </row>
    <row r="50" spans="1:6" ht="67.5" customHeight="1">
      <c r="A50" s="11" t="s">
        <v>102</v>
      </c>
      <c r="B50" s="16" t="s">
        <v>535</v>
      </c>
      <c r="C50" s="16" t="s">
        <v>536</v>
      </c>
      <c r="D50" s="16" t="s">
        <v>228</v>
      </c>
      <c r="E50" s="16" t="s">
        <v>34</v>
      </c>
      <c r="F50" s="61">
        <f>SUM(F51)</f>
        <v>198.2</v>
      </c>
    </row>
    <row r="51" spans="1:6" ht="30">
      <c r="A51" s="11" t="s">
        <v>103</v>
      </c>
      <c r="B51" s="16" t="s">
        <v>535</v>
      </c>
      <c r="C51" s="16" t="s">
        <v>536</v>
      </c>
      <c r="D51" s="16" t="s">
        <v>228</v>
      </c>
      <c r="E51" s="16" t="s">
        <v>76</v>
      </c>
      <c r="F51" s="62">
        <f>ведомственная!G21</f>
        <v>198.2</v>
      </c>
    </row>
    <row r="52" spans="1:6" ht="30">
      <c r="A52" s="11" t="s">
        <v>78</v>
      </c>
      <c r="B52" s="16" t="s">
        <v>535</v>
      </c>
      <c r="C52" s="16" t="s">
        <v>536</v>
      </c>
      <c r="D52" s="16" t="s">
        <v>228</v>
      </c>
      <c r="E52" s="16" t="s">
        <v>79</v>
      </c>
      <c r="F52" s="61">
        <f>SUM(F53)</f>
        <v>18.1</v>
      </c>
    </row>
    <row r="53" spans="1:6" ht="30">
      <c r="A53" s="11" t="s">
        <v>81</v>
      </c>
      <c r="B53" s="16" t="s">
        <v>535</v>
      </c>
      <c r="C53" s="16" t="s">
        <v>536</v>
      </c>
      <c r="D53" s="16" t="s">
        <v>228</v>
      </c>
      <c r="E53" s="16" t="s">
        <v>80</v>
      </c>
      <c r="F53" s="62">
        <f>ведомственная!G23</f>
        <v>18.1</v>
      </c>
    </row>
    <row r="54" spans="1:6" ht="75">
      <c r="A54" s="11" t="s">
        <v>20</v>
      </c>
      <c r="B54" s="16" t="s">
        <v>535</v>
      </c>
      <c r="C54" s="16" t="s">
        <v>536</v>
      </c>
      <c r="D54" s="16" t="s">
        <v>197</v>
      </c>
      <c r="E54" s="16"/>
      <c r="F54" s="61">
        <f>SUM(F55+F57)</f>
        <v>204.39999999999998</v>
      </c>
    </row>
    <row r="55" spans="1:6" ht="75">
      <c r="A55" s="11" t="s">
        <v>102</v>
      </c>
      <c r="B55" s="16" t="s">
        <v>535</v>
      </c>
      <c r="C55" s="16" t="s">
        <v>536</v>
      </c>
      <c r="D55" s="16" t="s">
        <v>197</v>
      </c>
      <c r="E55" s="16" t="s">
        <v>34</v>
      </c>
      <c r="F55" s="61">
        <f>SUM(F56)</f>
        <v>182.2</v>
      </c>
    </row>
    <row r="56" spans="1:6" ht="30">
      <c r="A56" s="11" t="s">
        <v>103</v>
      </c>
      <c r="B56" s="16" t="s">
        <v>535</v>
      </c>
      <c r="C56" s="16" t="s">
        <v>536</v>
      </c>
      <c r="D56" s="16" t="s">
        <v>197</v>
      </c>
      <c r="E56" s="16" t="s">
        <v>76</v>
      </c>
      <c r="F56" s="62">
        <f>ведомственная!G26</f>
        <v>182.2</v>
      </c>
    </row>
    <row r="57" spans="1:6" ht="30">
      <c r="A57" s="11" t="s">
        <v>78</v>
      </c>
      <c r="B57" s="16" t="s">
        <v>535</v>
      </c>
      <c r="C57" s="16" t="s">
        <v>536</v>
      </c>
      <c r="D57" s="16" t="s">
        <v>197</v>
      </c>
      <c r="E57" s="16" t="s">
        <v>79</v>
      </c>
      <c r="F57" s="61">
        <f>SUM(F58)</f>
        <v>22.2</v>
      </c>
    </row>
    <row r="58" spans="1:6" ht="30">
      <c r="A58" s="11" t="s">
        <v>81</v>
      </c>
      <c r="B58" s="16" t="s">
        <v>535</v>
      </c>
      <c r="C58" s="16" t="s">
        <v>536</v>
      </c>
      <c r="D58" s="16" t="s">
        <v>197</v>
      </c>
      <c r="E58" s="16" t="s">
        <v>80</v>
      </c>
      <c r="F58" s="62">
        <f>ведомственная!G28</f>
        <v>22.2</v>
      </c>
    </row>
    <row r="59" spans="1:6" ht="45">
      <c r="A59" s="11" t="s">
        <v>150</v>
      </c>
      <c r="B59" s="16" t="s">
        <v>535</v>
      </c>
      <c r="C59" s="16" t="s">
        <v>536</v>
      </c>
      <c r="D59" s="16" t="s">
        <v>198</v>
      </c>
      <c r="E59" s="16"/>
      <c r="F59" s="61">
        <f>SUM(F60+F62)</f>
        <v>581.3</v>
      </c>
    </row>
    <row r="60" spans="1:6" ht="75">
      <c r="A60" s="11" t="s">
        <v>117</v>
      </c>
      <c r="B60" s="16" t="s">
        <v>535</v>
      </c>
      <c r="C60" s="16" t="s">
        <v>536</v>
      </c>
      <c r="D60" s="16" t="s">
        <v>198</v>
      </c>
      <c r="E60" s="16" t="s">
        <v>34</v>
      </c>
      <c r="F60" s="61">
        <f>SUM(F61)</f>
        <v>543.9</v>
      </c>
    </row>
    <row r="61" spans="1:6" ht="30">
      <c r="A61" s="11" t="s">
        <v>77</v>
      </c>
      <c r="B61" s="16" t="s">
        <v>535</v>
      </c>
      <c r="C61" s="16" t="s">
        <v>536</v>
      </c>
      <c r="D61" s="16" t="s">
        <v>198</v>
      </c>
      <c r="E61" s="16" t="s">
        <v>76</v>
      </c>
      <c r="F61" s="62">
        <f>ведомственная!G31</f>
        <v>543.9</v>
      </c>
    </row>
    <row r="62" spans="1:6" ht="30">
      <c r="A62" s="11" t="s">
        <v>78</v>
      </c>
      <c r="B62" s="16" t="s">
        <v>535</v>
      </c>
      <c r="C62" s="16" t="s">
        <v>536</v>
      </c>
      <c r="D62" s="16" t="s">
        <v>198</v>
      </c>
      <c r="E62" s="16" t="s">
        <v>79</v>
      </c>
      <c r="F62" s="61">
        <f>SUM(F63)</f>
        <v>37.4</v>
      </c>
    </row>
    <row r="63" spans="1:6" ht="30">
      <c r="A63" s="11" t="s">
        <v>81</v>
      </c>
      <c r="B63" s="16" t="s">
        <v>535</v>
      </c>
      <c r="C63" s="16" t="s">
        <v>536</v>
      </c>
      <c r="D63" s="16" t="s">
        <v>198</v>
      </c>
      <c r="E63" s="16" t="s">
        <v>80</v>
      </c>
      <c r="F63" s="62">
        <f>ведомственная!G33</f>
        <v>37.4</v>
      </c>
    </row>
    <row r="64" spans="1:6" ht="45">
      <c r="A64" s="11" t="s">
        <v>19</v>
      </c>
      <c r="B64" s="16" t="s">
        <v>535</v>
      </c>
      <c r="C64" s="16" t="s">
        <v>536</v>
      </c>
      <c r="D64" s="16" t="s">
        <v>227</v>
      </c>
      <c r="E64" s="16"/>
      <c r="F64" s="61">
        <f>SUM(F65+F67)</f>
        <v>1126.8</v>
      </c>
    </row>
    <row r="65" spans="1:6" ht="75">
      <c r="A65" s="11" t="s">
        <v>102</v>
      </c>
      <c r="B65" s="16" t="s">
        <v>535</v>
      </c>
      <c r="C65" s="16" t="s">
        <v>536</v>
      </c>
      <c r="D65" s="16" t="s">
        <v>227</v>
      </c>
      <c r="E65" s="16" t="s">
        <v>34</v>
      </c>
      <c r="F65" s="61">
        <f>SUM(F66)</f>
        <v>990.8</v>
      </c>
    </row>
    <row r="66" spans="1:6" ht="30">
      <c r="A66" s="11" t="s">
        <v>103</v>
      </c>
      <c r="B66" s="16" t="s">
        <v>535</v>
      </c>
      <c r="C66" s="16" t="s">
        <v>536</v>
      </c>
      <c r="D66" s="16" t="s">
        <v>227</v>
      </c>
      <c r="E66" s="16" t="s">
        <v>76</v>
      </c>
      <c r="F66" s="62">
        <f>ведомственная!G36</f>
        <v>990.8</v>
      </c>
    </row>
    <row r="67" spans="1:6" ht="30">
      <c r="A67" s="11" t="s">
        <v>78</v>
      </c>
      <c r="B67" s="16" t="s">
        <v>535</v>
      </c>
      <c r="C67" s="16" t="s">
        <v>536</v>
      </c>
      <c r="D67" s="16" t="s">
        <v>227</v>
      </c>
      <c r="E67" s="16" t="s">
        <v>79</v>
      </c>
      <c r="F67" s="61">
        <f>SUM(F68)</f>
        <v>136</v>
      </c>
    </row>
    <row r="68" spans="1:6" ht="30">
      <c r="A68" s="11" t="s">
        <v>81</v>
      </c>
      <c r="B68" s="16" t="s">
        <v>535</v>
      </c>
      <c r="C68" s="16" t="s">
        <v>536</v>
      </c>
      <c r="D68" s="16" t="s">
        <v>227</v>
      </c>
      <c r="E68" s="16" t="s">
        <v>80</v>
      </c>
      <c r="F68" s="62">
        <f>ведомственная!G38</f>
        <v>136</v>
      </c>
    </row>
    <row r="69" spans="1:6" ht="60">
      <c r="A69" s="11" t="s">
        <v>332</v>
      </c>
      <c r="B69" s="16" t="s">
        <v>535</v>
      </c>
      <c r="C69" s="16" t="s">
        <v>536</v>
      </c>
      <c r="D69" s="16" t="s">
        <v>337</v>
      </c>
      <c r="E69" s="16"/>
      <c r="F69" s="62">
        <f>ведомственная!G39</f>
        <v>1.7</v>
      </c>
    </row>
    <row r="70" spans="1:6" ht="73.5" customHeight="1">
      <c r="A70" s="11" t="s">
        <v>102</v>
      </c>
      <c r="B70" s="16" t="s">
        <v>535</v>
      </c>
      <c r="C70" s="16" t="s">
        <v>536</v>
      </c>
      <c r="D70" s="16" t="s">
        <v>337</v>
      </c>
      <c r="E70" s="16" t="s">
        <v>34</v>
      </c>
      <c r="F70" s="62">
        <f>ведомственная!G40</f>
        <v>1.7</v>
      </c>
    </row>
    <row r="71" spans="1:6" ht="30">
      <c r="A71" s="11" t="s">
        <v>103</v>
      </c>
      <c r="B71" s="16" t="s">
        <v>535</v>
      </c>
      <c r="C71" s="16" t="s">
        <v>536</v>
      </c>
      <c r="D71" s="16" t="s">
        <v>337</v>
      </c>
      <c r="E71" s="16" t="s">
        <v>76</v>
      </c>
      <c r="F71" s="62">
        <f>ведомственная!G41</f>
        <v>1.7</v>
      </c>
    </row>
    <row r="72" spans="1:6" ht="105">
      <c r="A72" s="11" t="s">
        <v>123</v>
      </c>
      <c r="B72" s="16" t="s">
        <v>535</v>
      </c>
      <c r="C72" s="16" t="s">
        <v>536</v>
      </c>
      <c r="D72" s="16" t="s">
        <v>364</v>
      </c>
      <c r="E72" s="16"/>
      <c r="F72" s="61">
        <f>SUM(F73+F75)</f>
        <v>1165.1999999999998</v>
      </c>
    </row>
    <row r="73" spans="1:6" ht="75" customHeight="1">
      <c r="A73" s="11" t="s">
        <v>102</v>
      </c>
      <c r="B73" s="16" t="s">
        <v>535</v>
      </c>
      <c r="C73" s="16" t="s">
        <v>536</v>
      </c>
      <c r="D73" s="16" t="s">
        <v>364</v>
      </c>
      <c r="E73" s="16" t="s">
        <v>34</v>
      </c>
      <c r="F73" s="61">
        <f>SUM(F74)</f>
        <v>1044.1</v>
      </c>
    </row>
    <row r="74" spans="1:6" ht="30">
      <c r="A74" s="11" t="s">
        <v>103</v>
      </c>
      <c r="B74" s="16" t="s">
        <v>535</v>
      </c>
      <c r="C74" s="16" t="s">
        <v>536</v>
      </c>
      <c r="D74" s="16" t="s">
        <v>364</v>
      </c>
      <c r="E74" s="16" t="s">
        <v>76</v>
      </c>
      <c r="F74" s="62">
        <f>ведомственная!G44</f>
        <v>1044.1</v>
      </c>
    </row>
    <row r="75" spans="1:6" ht="30">
      <c r="A75" s="11" t="s">
        <v>78</v>
      </c>
      <c r="B75" s="16" t="s">
        <v>535</v>
      </c>
      <c r="C75" s="16" t="s">
        <v>536</v>
      </c>
      <c r="D75" s="16" t="s">
        <v>364</v>
      </c>
      <c r="E75" s="16" t="s">
        <v>79</v>
      </c>
      <c r="F75" s="61">
        <f>SUM(F76)</f>
        <v>121.1</v>
      </c>
    </row>
    <row r="76" spans="1:6" ht="30">
      <c r="A76" s="11" t="s">
        <v>81</v>
      </c>
      <c r="B76" s="16" t="s">
        <v>535</v>
      </c>
      <c r="C76" s="16" t="s">
        <v>536</v>
      </c>
      <c r="D76" s="16" t="s">
        <v>364</v>
      </c>
      <c r="E76" s="16" t="s">
        <v>80</v>
      </c>
      <c r="F76" s="62">
        <f>ведомственная!G46</f>
        <v>121.1</v>
      </c>
    </row>
    <row r="77" spans="1:6" ht="100.5" customHeight="1">
      <c r="A77" s="11" t="s">
        <v>405</v>
      </c>
      <c r="B77" s="16" t="s">
        <v>535</v>
      </c>
      <c r="C77" s="16" t="s">
        <v>536</v>
      </c>
      <c r="D77" s="16" t="s">
        <v>365</v>
      </c>
      <c r="E77" s="16"/>
      <c r="F77" s="61">
        <f>SUM(F78)</f>
        <v>55.6</v>
      </c>
    </row>
    <row r="78" spans="1:6" ht="30">
      <c r="A78" s="11" t="s">
        <v>15</v>
      </c>
      <c r="B78" s="16" t="s">
        <v>535</v>
      </c>
      <c r="C78" s="16" t="s">
        <v>536</v>
      </c>
      <c r="D78" s="16" t="s">
        <v>365</v>
      </c>
      <c r="E78" s="16" t="s">
        <v>30</v>
      </c>
      <c r="F78" s="61">
        <f>SUM(F79)</f>
        <v>55.6</v>
      </c>
    </row>
    <row r="79" spans="1:6" ht="45">
      <c r="A79" s="11" t="s">
        <v>495</v>
      </c>
      <c r="B79" s="16" t="s">
        <v>535</v>
      </c>
      <c r="C79" s="16" t="s">
        <v>536</v>
      </c>
      <c r="D79" s="16" t="s">
        <v>365</v>
      </c>
      <c r="E79" s="16" t="s">
        <v>10</v>
      </c>
      <c r="F79" s="62">
        <f>ведомственная!G49</f>
        <v>55.6</v>
      </c>
    </row>
    <row r="80" spans="1:6" ht="30">
      <c r="A80" s="11" t="s">
        <v>107</v>
      </c>
      <c r="B80" s="16" t="s">
        <v>535</v>
      </c>
      <c r="C80" s="16" t="s">
        <v>536</v>
      </c>
      <c r="D80" s="16" t="s">
        <v>166</v>
      </c>
      <c r="E80" s="16"/>
      <c r="F80" s="61">
        <f>SUM(F81)</f>
        <v>1333.8</v>
      </c>
    </row>
    <row r="81" spans="1:6" ht="30">
      <c r="A81" s="11" t="s">
        <v>568</v>
      </c>
      <c r="B81" s="16" t="s">
        <v>535</v>
      </c>
      <c r="C81" s="16" t="s">
        <v>536</v>
      </c>
      <c r="D81" s="16" t="s">
        <v>292</v>
      </c>
      <c r="E81" s="16"/>
      <c r="F81" s="61">
        <f>SUM(F82+F84)</f>
        <v>1333.8</v>
      </c>
    </row>
    <row r="82" spans="1:6" ht="71.25" customHeight="1">
      <c r="A82" s="11" t="s">
        <v>102</v>
      </c>
      <c r="B82" s="16" t="s">
        <v>535</v>
      </c>
      <c r="C82" s="16" t="s">
        <v>536</v>
      </c>
      <c r="D82" s="16" t="s">
        <v>292</v>
      </c>
      <c r="E82" s="16" t="s">
        <v>34</v>
      </c>
      <c r="F82" s="61">
        <f>SUM(F83)</f>
        <v>1126.8</v>
      </c>
    </row>
    <row r="83" spans="1:6" ht="30">
      <c r="A83" s="11" t="s">
        <v>103</v>
      </c>
      <c r="B83" s="16" t="s">
        <v>535</v>
      </c>
      <c r="C83" s="16" t="s">
        <v>536</v>
      </c>
      <c r="D83" s="16" t="s">
        <v>292</v>
      </c>
      <c r="E83" s="16" t="s">
        <v>76</v>
      </c>
      <c r="F83" s="62">
        <f>ведомственная!G53</f>
        <v>1126.8</v>
      </c>
    </row>
    <row r="84" spans="1:6" ht="30">
      <c r="A84" s="12" t="s">
        <v>104</v>
      </c>
      <c r="B84" s="16" t="s">
        <v>535</v>
      </c>
      <c r="C84" s="16" t="s">
        <v>536</v>
      </c>
      <c r="D84" s="16" t="s">
        <v>292</v>
      </c>
      <c r="E84" s="78" t="s">
        <v>79</v>
      </c>
      <c r="F84" s="61">
        <f>SUM(F85)</f>
        <v>207</v>
      </c>
    </row>
    <row r="85" spans="1:6" ht="30">
      <c r="A85" s="11" t="s">
        <v>105</v>
      </c>
      <c r="B85" s="16" t="s">
        <v>535</v>
      </c>
      <c r="C85" s="16" t="s">
        <v>536</v>
      </c>
      <c r="D85" s="16" t="s">
        <v>292</v>
      </c>
      <c r="E85" s="78" t="s">
        <v>80</v>
      </c>
      <c r="F85" s="62">
        <f>ведомственная!G55</f>
        <v>207</v>
      </c>
    </row>
    <row r="86" spans="1:6" ht="24" customHeight="1">
      <c r="A86" s="11" t="s">
        <v>526</v>
      </c>
      <c r="B86" s="16" t="s">
        <v>535</v>
      </c>
      <c r="C86" s="16" t="s">
        <v>536</v>
      </c>
      <c r="D86" s="16" t="s">
        <v>158</v>
      </c>
      <c r="E86" s="16"/>
      <c r="F86" s="61">
        <f>SUM(F87)</f>
        <v>24565.999999999996</v>
      </c>
    </row>
    <row r="87" spans="1:6" ht="30">
      <c r="A87" s="11" t="s">
        <v>17</v>
      </c>
      <c r="B87" s="16" t="s">
        <v>535</v>
      </c>
      <c r="C87" s="16" t="s">
        <v>536</v>
      </c>
      <c r="D87" s="16" t="s">
        <v>159</v>
      </c>
      <c r="E87" s="16"/>
      <c r="F87" s="61">
        <f>SUM(F88+F91+F102)</f>
        <v>24565.999999999996</v>
      </c>
    </row>
    <row r="88" spans="1:6" ht="30">
      <c r="A88" s="11" t="s">
        <v>1</v>
      </c>
      <c r="B88" s="16" t="s">
        <v>535</v>
      </c>
      <c r="C88" s="16" t="s">
        <v>536</v>
      </c>
      <c r="D88" s="16" t="s">
        <v>160</v>
      </c>
      <c r="E88" s="16"/>
      <c r="F88" s="61">
        <f>SUM(F89)</f>
        <v>1065.8</v>
      </c>
    </row>
    <row r="89" spans="1:6" ht="75">
      <c r="A89" s="11" t="s">
        <v>102</v>
      </c>
      <c r="B89" s="16" t="s">
        <v>535</v>
      </c>
      <c r="C89" s="16" t="s">
        <v>536</v>
      </c>
      <c r="D89" s="16" t="s">
        <v>160</v>
      </c>
      <c r="E89" s="16" t="s">
        <v>34</v>
      </c>
      <c r="F89" s="61">
        <f>SUM(F90)</f>
        <v>1065.8</v>
      </c>
    </row>
    <row r="90" spans="1:6" ht="30">
      <c r="A90" s="11" t="s">
        <v>103</v>
      </c>
      <c r="B90" s="16" t="s">
        <v>535</v>
      </c>
      <c r="C90" s="16" t="s">
        <v>536</v>
      </c>
      <c r="D90" s="16" t="s">
        <v>160</v>
      </c>
      <c r="E90" s="16" t="s">
        <v>76</v>
      </c>
      <c r="F90" s="62">
        <f>ведомственная!G60</f>
        <v>1065.8</v>
      </c>
    </row>
    <row r="91" spans="1:6" ht="15">
      <c r="A91" s="11" t="s">
        <v>16</v>
      </c>
      <c r="B91" s="16" t="s">
        <v>535</v>
      </c>
      <c r="C91" s="16" t="s">
        <v>536</v>
      </c>
      <c r="D91" s="16" t="s">
        <v>161</v>
      </c>
      <c r="E91" s="16"/>
      <c r="F91" s="61">
        <f>SUM(F92+F99)</f>
        <v>23470.6</v>
      </c>
    </row>
    <row r="92" spans="1:6" ht="38.25" customHeight="1">
      <c r="A92" s="12" t="s">
        <v>433</v>
      </c>
      <c r="B92" s="16" t="s">
        <v>535</v>
      </c>
      <c r="C92" s="16" t="s">
        <v>536</v>
      </c>
      <c r="D92" s="16" t="s">
        <v>162</v>
      </c>
      <c r="E92" s="16"/>
      <c r="F92" s="61">
        <f>SUM(F93+F95+F97)</f>
        <v>19742.1</v>
      </c>
    </row>
    <row r="93" spans="1:6" s="6" customFormat="1" ht="67.5" customHeight="1">
      <c r="A93" s="11" t="s">
        <v>102</v>
      </c>
      <c r="B93" s="16" t="s">
        <v>535</v>
      </c>
      <c r="C93" s="16" t="s">
        <v>536</v>
      </c>
      <c r="D93" s="16" t="s">
        <v>162</v>
      </c>
      <c r="E93" s="16" t="s">
        <v>34</v>
      </c>
      <c r="F93" s="61">
        <f>SUM(F94)</f>
        <v>18195.1</v>
      </c>
    </row>
    <row r="94" spans="1:6" ht="30">
      <c r="A94" s="11" t="s">
        <v>103</v>
      </c>
      <c r="B94" s="16" t="s">
        <v>535</v>
      </c>
      <c r="C94" s="16" t="s">
        <v>536</v>
      </c>
      <c r="D94" s="16" t="s">
        <v>162</v>
      </c>
      <c r="E94" s="16" t="s">
        <v>76</v>
      </c>
      <c r="F94" s="62">
        <f>ведомственная!G64</f>
        <v>18195.1</v>
      </c>
    </row>
    <row r="95" spans="1:6" ht="30">
      <c r="A95" s="11" t="s">
        <v>104</v>
      </c>
      <c r="B95" s="16" t="s">
        <v>535</v>
      </c>
      <c r="C95" s="16" t="s">
        <v>536</v>
      </c>
      <c r="D95" s="16" t="s">
        <v>162</v>
      </c>
      <c r="E95" s="16" t="s">
        <v>79</v>
      </c>
      <c r="F95" s="61">
        <f>SUM(F96)</f>
        <v>1545.6</v>
      </c>
    </row>
    <row r="96" spans="1:6" ht="30">
      <c r="A96" s="11" t="s">
        <v>105</v>
      </c>
      <c r="B96" s="16" t="s">
        <v>535</v>
      </c>
      <c r="C96" s="16" t="s">
        <v>536</v>
      </c>
      <c r="D96" s="16" t="s">
        <v>162</v>
      </c>
      <c r="E96" s="16" t="s">
        <v>80</v>
      </c>
      <c r="F96" s="62">
        <f>ведомственная!G66</f>
        <v>1545.6</v>
      </c>
    </row>
    <row r="97" spans="1:6" ht="15">
      <c r="A97" s="27" t="s">
        <v>82</v>
      </c>
      <c r="B97" s="79" t="s">
        <v>535</v>
      </c>
      <c r="C97" s="79" t="s">
        <v>536</v>
      </c>
      <c r="D97" s="79" t="s">
        <v>162</v>
      </c>
      <c r="E97" s="79" t="s">
        <v>84</v>
      </c>
      <c r="F97" s="62">
        <f>F98</f>
        <v>1.4</v>
      </c>
    </row>
    <row r="98" spans="1:6" ht="15">
      <c r="A98" s="27" t="s">
        <v>83</v>
      </c>
      <c r="B98" s="79" t="s">
        <v>535</v>
      </c>
      <c r="C98" s="79" t="s">
        <v>536</v>
      </c>
      <c r="D98" s="79" t="s">
        <v>162</v>
      </c>
      <c r="E98" s="79" t="s">
        <v>85</v>
      </c>
      <c r="F98" s="62">
        <f>ведомственная!G68</f>
        <v>1.4</v>
      </c>
    </row>
    <row r="99" spans="1:6" ht="75">
      <c r="A99" s="12" t="s">
        <v>413</v>
      </c>
      <c r="B99" s="16" t="s">
        <v>535</v>
      </c>
      <c r="C99" s="16" t="s">
        <v>536</v>
      </c>
      <c r="D99" s="16" t="s">
        <v>163</v>
      </c>
      <c r="E99" s="16"/>
      <c r="F99" s="61">
        <f>SUM(F100)</f>
        <v>3728.5</v>
      </c>
    </row>
    <row r="100" spans="1:6" ht="72" customHeight="1">
      <c r="A100" s="11" t="s">
        <v>102</v>
      </c>
      <c r="B100" s="16" t="s">
        <v>535</v>
      </c>
      <c r="C100" s="16" t="s">
        <v>536</v>
      </c>
      <c r="D100" s="16" t="s">
        <v>163</v>
      </c>
      <c r="E100" s="16" t="s">
        <v>34</v>
      </c>
      <c r="F100" s="61">
        <f>SUM(F101)</f>
        <v>3728.5</v>
      </c>
    </row>
    <row r="101" spans="1:6" ht="30">
      <c r="A101" s="11" t="s">
        <v>103</v>
      </c>
      <c r="B101" s="16" t="s">
        <v>535</v>
      </c>
      <c r="C101" s="16" t="s">
        <v>536</v>
      </c>
      <c r="D101" s="16" t="s">
        <v>163</v>
      </c>
      <c r="E101" s="16" t="s">
        <v>76</v>
      </c>
      <c r="F101" s="62">
        <f>ведомственная!G71</f>
        <v>3728.5</v>
      </c>
    </row>
    <row r="102" spans="1:6" ht="38.25" customHeight="1">
      <c r="A102" s="11" t="s">
        <v>2</v>
      </c>
      <c r="B102" s="16" t="s">
        <v>535</v>
      </c>
      <c r="C102" s="16" t="s">
        <v>536</v>
      </c>
      <c r="D102" s="16" t="s">
        <v>164</v>
      </c>
      <c r="E102" s="16"/>
      <c r="F102" s="61">
        <f>SUM(F103)</f>
        <v>29.6</v>
      </c>
    </row>
    <row r="103" spans="1:6" ht="15">
      <c r="A103" s="11" t="s">
        <v>82</v>
      </c>
      <c r="B103" s="16" t="s">
        <v>535</v>
      </c>
      <c r="C103" s="16" t="s">
        <v>536</v>
      </c>
      <c r="D103" s="16" t="s">
        <v>164</v>
      </c>
      <c r="E103" s="16" t="s">
        <v>84</v>
      </c>
      <c r="F103" s="61">
        <f>SUM(F104)</f>
        <v>29.6</v>
      </c>
    </row>
    <row r="104" spans="1:6" ht="15">
      <c r="A104" s="11" t="s">
        <v>83</v>
      </c>
      <c r="B104" s="16" t="s">
        <v>535</v>
      </c>
      <c r="C104" s="16" t="s">
        <v>536</v>
      </c>
      <c r="D104" s="16" t="s">
        <v>164</v>
      </c>
      <c r="E104" s="16" t="s">
        <v>85</v>
      </c>
      <c r="F104" s="62">
        <f>ведомственная!G74</f>
        <v>29.6</v>
      </c>
    </row>
    <row r="105" spans="1:6" ht="15">
      <c r="A105" s="11" t="s">
        <v>477</v>
      </c>
      <c r="B105" s="16" t="s">
        <v>478</v>
      </c>
      <c r="C105" s="16" t="s">
        <v>536</v>
      </c>
      <c r="D105" s="16" t="s">
        <v>190</v>
      </c>
      <c r="E105" s="16"/>
      <c r="F105" s="61">
        <f>SUM(F106)</f>
        <v>420</v>
      </c>
    </row>
    <row r="106" spans="1:6" ht="30">
      <c r="A106" s="27" t="s">
        <v>191</v>
      </c>
      <c r="B106" s="16" t="s">
        <v>535</v>
      </c>
      <c r="C106" s="16" t="s">
        <v>536</v>
      </c>
      <c r="D106" s="16" t="s">
        <v>192</v>
      </c>
      <c r="E106" s="16"/>
      <c r="F106" s="61">
        <f>SUM(F107)</f>
        <v>420</v>
      </c>
    </row>
    <row r="107" spans="1:6" ht="72" customHeight="1">
      <c r="A107" s="27" t="s">
        <v>421</v>
      </c>
      <c r="B107" s="16" t="s">
        <v>535</v>
      </c>
      <c r="C107" s="16" t="s">
        <v>536</v>
      </c>
      <c r="D107" s="16" t="s">
        <v>243</v>
      </c>
      <c r="E107" s="16"/>
      <c r="F107" s="61">
        <f>SUM(F108)</f>
        <v>420</v>
      </c>
    </row>
    <row r="108" spans="1:6" ht="15">
      <c r="A108" s="27" t="s">
        <v>98</v>
      </c>
      <c r="B108" s="16" t="s">
        <v>535</v>
      </c>
      <c r="C108" s="16" t="s">
        <v>536</v>
      </c>
      <c r="D108" s="16" t="s">
        <v>243</v>
      </c>
      <c r="E108" s="16" t="s">
        <v>95</v>
      </c>
      <c r="F108" s="61">
        <f>SUM(F109)</f>
        <v>420</v>
      </c>
    </row>
    <row r="109" spans="1:6" ht="15">
      <c r="A109" s="27" t="s">
        <v>561</v>
      </c>
      <c r="B109" s="16" t="s">
        <v>535</v>
      </c>
      <c r="C109" s="16" t="s">
        <v>536</v>
      </c>
      <c r="D109" s="16" t="s">
        <v>243</v>
      </c>
      <c r="E109" s="16" t="s">
        <v>585</v>
      </c>
      <c r="F109" s="62">
        <f>ведомственная!G79</f>
        <v>420</v>
      </c>
    </row>
    <row r="110" spans="1:6" ht="45">
      <c r="A110" s="27" t="s">
        <v>156</v>
      </c>
      <c r="B110" s="16" t="s">
        <v>535</v>
      </c>
      <c r="C110" s="16" t="s">
        <v>536</v>
      </c>
      <c r="D110" s="16" t="s">
        <v>196</v>
      </c>
      <c r="E110" s="16"/>
      <c r="F110" s="61">
        <f>SUM(F111)</f>
        <v>250</v>
      </c>
    </row>
    <row r="111" spans="1:6" ht="90">
      <c r="A111" s="11" t="s">
        <v>474</v>
      </c>
      <c r="B111" s="16" t="s">
        <v>535</v>
      </c>
      <c r="C111" s="16" t="s">
        <v>536</v>
      </c>
      <c r="D111" s="16" t="s">
        <v>195</v>
      </c>
      <c r="E111" s="16"/>
      <c r="F111" s="61">
        <f>SUM(F112)</f>
        <v>250</v>
      </c>
    </row>
    <row r="112" spans="1:6" ht="22.5" customHeight="1">
      <c r="A112" s="11" t="s">
        <v>310</v>
      </c>
      <c r="B112" s="16" t="s">
        <v>535</v>
      </c>
      <c r="C112" s="16" t="s">
        <v>536</v>
      </c>
      <c r="D112" s="16" t="s">
        <v>475</v>
      </c>
      <c r="E112" s="16"/>
      <c r="F112" s="61">
        <f>SUM(F115+F113)</f>
        <v>250</v>
      </c>
    </row>
    <row r="113" spans="1:6" ht="66.75" customHeight="1">
      <c r="A113" s="27" t="s">
        <v>33</v>
      </c>
      <c r="B113" s="16" t="s">
        <v>535</v>
      </c>
      <c r="C113" s="16" t="s">
        <v>536</v>
      </c>
      <c r="D113" s="16" t="s">
        <v>475</v>
      </c>
      <c r="E113" s="16" t="s">
        <v>34</v>
      </c>
      <c r="F113" s="61">
        <f>F114</f>
        <v>180</v>
      </c>
    </row>
    <row r="114" spans="1:6" ht="30">
      <c r="A114" s="27" t="s">
        <v>77</v>
      </c>
      <c r="B114" s="16" t="s">
        <v>535</v>
      </c>
      <c r="C114" s="16" t="s">
        <v>536</v>
      </c>
      <c r="D114" s="16" t="s">
        <v>475</v>
      </c>
      <c r="E114" s="16" t="s">
        <v>76</v>
      </c>
      <c r="F114" s="61">
        <f>ведомственная!G84</f>
        <v>180</v>
      </c>
    </row>
    <row r="115" spans="1:6" ht="30">
      <c r="A115" s="12" t="s">
        <v>104</v>
      </c>
      <c r="B115" s="16" t="s">
        <v>535</v>
      </c>
      <c r="C115" s="16" t="s">
        <v>536</v>
      </c>
      <c r="D115" s="16" t="s">
        <v>475</v>
      </c>
      <c r="E115" s="16" t="s">
        <v>79</v>
      </c>
      <c r="F115" s="61">
        <f>SUM(F116)</f>
        <v>70</v>
      </c>
    </row>
    <row r="116" spans="1:6" ht="30">
      <c r="A116" s="11" t="s">
        <v>105</v>
      </c>
      <c r="B116" s="16" t="s">
        <v>535</v>
      </c>
      <c r="C116" s="16" t="s">
        <v>536</v>
      </c>
      <c r="D116" s="16" t="s">
        <v>475</v>
      </c>
      <c r="E116" s="16" t="s">
        <v>80</v>
      </c>
      <c r="F116" s="62">
        <f>ведомственная!G86</f>
        <v>70</v>
      </c>
    </row>
    <row r="117" spans="1:6" ht="30">
      <c r="A117" s="34" t="s">
        <v>492</v>
      </c>
      <c r="B117" s="16" t="s">
        <v>535</v>
      </c>
      <c r="C117" s="16" t="s">
        <v>536</v>
      </c>
      <c r="D117" s="16" t="s">
        <v>503</v>
      </c>
      <c r="E117" s="77"/>
      <c r="F117" s="64">
        <f>SUM(F118+F122+F126+F130+F134+F138)</f>
        <v>2629.9</v>
      </c>
    </row>
    <row r="118" spans="1:6" ht="30">
      <c r="A118" s="35" t="s">
        <v>493</v>
      </c>
      <c r="B118" s="16" t="s">
        <v>535</v>
      </c>
      <c r="C118" s="16" t="s">
        <v>536</v>
      </c>
      <c r="D118" s="16" t="s">
        <v>507</v>
      </c>
      <c r="E118" s="16"/>
      <c r="F118" s="64">
        <f>SUM(F119)</f>
        <v>780</v>
      </c>
    </row>
    <row r="119" spans="1:6" ht="23.25" customHeight="1">
      <c r="A119" s="11" t="s">
        <v>310</v>
      </c>
      <c r="B119" s="16" t="s">
        <v>535</v>
      </c>
      <c r="C119" s="16" t="s">
        <v>536</v>
      </c>
      <c r="D119" s="16" t="s">
        <v>508</v>
      </c>
      <c r="E119" s="16"/>
      <c r="F119" s="64">
        <f>SUM(F120)</f>
        <v>780</v>
      </c>
    </row>
    <row r="120" spans="1:6" ht="30">
      <c r="A120" s="11" t="s">
        <v>78</v>
      </c>
      <c r="B120" s="16" t="s">
        <v>535</v>
      </c>
      <c r="C120" s="16" t="s">
        <v>536</v>
      </c>
      <c r="D120" s="16" t="s">
        <v>508</v>
      </c>
      <c r="E120" s="16" t="s">
        <v>79</v>
      </c>
      <c r="F120" s="64">
        <f>SUM(F121)</f>
        <v>780</v>
      </c>
    </row>
    <row r="121" spans="1:6" ht="30">
      <c r="A121" s="11" t="s">
        <v>81</v>
      </c>
      <c r="B121" s="16" t="s">
        <v>535</v>
      </c>
      <c r="C121" s="16" t="s">
        <v>536</v>
      </c>
      <c r="D121" s="16" t="s">
        <v>508</v>
      </c>
      <c r="E121" s="16" t="s">
        <v>80</v>
      </c>
      <c r="F121" s="62">
        <f>ведомственная!G91</f>
        <v>780</v>
      </c>
    </row>
    <row r="122" spans="1:6" ht="45">
      <c r="A122" s="35" t="s">
        <v>494</v>
      </c>
      <c r="B122" s="16" t="s">
        <v>535</v>
      </c>
      <c r="C122" s="16" t="s">
        <v>536</v>
      </c>
      <c r="D122" s="16" t="s">
        <v>510</v>
      </c>
      <c r="E122" s="16"/>
      <c r="F122" s="64">
        <f>SUM(F123)</f>
        <v>591</v>
      </c>
    </row>
    <row r="123" spans="1:6" ht="21" customHeight="1">
      <c r="A123" s="11" t="s">
        <v>310</v>
      </c>
      <c r="B123" s="16" t="s">
        <v>535</v>
      </c>
      <c r="C123" s="16" t="s">
        <v>536</v>
      </c>
      <c r="D123" s="16" t="s">
        <v>511</v>
      </c>
      <c r="E123" s="16"/>
      <c r="F123" s="64">
        <f>SUM(F124)</f>
        <v>591</v>
      </c>
    </row>
    <row r="124" spans="1:6" ht="30">
      <c r="A124" s="11" t="s">
        <v>78</v>
      </c>
      <c r="B124" s="16" t="s">
        <v>535</v>
      </c>
      <c r="C124" s="16" t="s">
        <v>536</v>
      </c>
      <c r="D124" s="16" t="s">
        <v>511</v>
      </c>
      <c r="E124" s="16" t="s">
        <v>79</v>
      </c>
      <c r="F124" s="64">
        <f>SUM(F125)</f>
        <v>591</v>
      </c>
    </row>
    <row r="125" spans="1:6" ht="30">
      <c r="A125" s="11" t="s">
        <v>81</v>
      </c>
      <c r="B125" s="16" t="s">
        <v>535</v>
      </c>
      <c r="C125" s="16" t="s">
        <v>536</v>
      </c>
      <c r="D125" s="16" t="s">
        <v>511</v>
      </c>
      <c r="E125" s="16" t="s">
        <v>80</v>
      </c>
      <c r="F125" s="62">
        <f>ведомственная!G95</f>
        <v>591</v>
      </c>
    </row>
    <row r="126" spans="1:6" ht="30">
      <c r="A126" s="35" t="s">
        <v>479</v>
      </c>
      <c r="B126" s="16" t="s">
        <v>535</v>
      </c>
      <c r="C126" s="16" t="s">
        <v>536</v>
      </c>
      <c r="D126" s="16" t="s">
        <v>512</v>
      </c>
      <c r="E126" s="16"/>
      <c r="F126" s="64">
        <f>SUM(F127)</f>
        <v>24.2</v>
      </c>
    </row>
    <row r="127" spans="1:6" ht="23.25" customHeight="1">
      <c r="A127" s="11" t="s">
        <v>310</v>
      </c>
      <c r="B127" s="16" t="s">
        <v>535</v>
      </c>
      <c r="C127" s="16" t="s">
        <v>536</v>
      </c>
      <c r="D127" s="16" t="s">
        <v>513</v>
      </c>
      <c r="E127" s="16"/>
      <c r="F127" s="64">
        <f>SUM(F128)</f>
        <v>24.2</v>
      </c>
    </row>
    <row r="128" spans="1:6" ht="30">
      <c r="A128" s="11" t="s">
        <v>78</v>
      </c>
      <c r="B128" s="16" t="s">
        <v>535</v>
      </c>
      <c r="C128" s="16" t="s">
        <v>536</v>
      </c>
      <c r="D128" s="16" t="s">
        <v>513</v>
      </c>
      <c r="E128" s="16" t="s">
        <v>79</v>
      </c>
      <c r="F128" s="64">
        <f>SUM(F129)</f>
        <v>24.2</v>
      </c>
    </row>
    <row r="129" spans="1:6" ht="30">
      <c r="A129" s="11" t="s">
        <v>81</v>
      </c>
      <c r="B129" s="16" t="s">
        <v>535</v>
      </c>
      <c r="C129" s="16" t="s">
        <v>536</v>
      </c>
      <c r="D129" s="16" t="s">
        <v>513</v>
      </c>
      <c r="E129" s="16" t="s">
        <v>80</v>
      </c>
      <c r="F129" s="62">
        <f>ведомственная!G99</f>
        <v>24.2</v>
      </c>
    </row>
    <row r="130" spans="1:6" ht="30">
      <c r="A130" s="35" t="s">
        <v>500</v>
      </c>
      <c r="B130" s="16" t="s">
        <v>535</v>
      </c>
      <c r="C130" s="16" t="s">
        <v>536</v>
      </c>
      <c r="D130" s="16" t="s">
        <v>514</v>
      </c>
      <c r="E130" s="16"/>
      <c r="F130" s="64">
        <f>SUM(F131)</f>
        <v>180.1</v>
      </c>
    </row>
    <row r="131" spans="1:6" ht="21" customHeight="1">
      <c r="A131" s="11" t="s">
        <v>310</v>
      </c>
      <c r="B131" s="16" t="s">
        <v>535</v>
      </c>
      <c r="C131" s="16" t="s">
        <v>536</v>
      </c>
      <c r="D131" s="16" t="s">
        <v>515</v>
      </c>
      <c r="E131" s="16"/>
      <c r="F131" s="64">
        <f>SUM(F132)</f>
        <v>180.1</v>
      </c>
    </row>
    <row r="132" spans="1:6" ht="30">
      <c r="A132" s="11" t="s">
        <v>78</v>
      </c>
      <c r="B132" s="16" t="s">
        <v>535</v>
      </c>
      <c r="C132" s="16" t="s">
        <v>536</v>
      </c>
      <c r="D132" s="16" t="s">
        <v>515</v>
      </c>
      <c r="E132" s="16" t="s">
        <v>79</v>
      </c>
      <c r="F132" s="64">
        <f>SUM(F133)</f>
        <v>180.1</v>
      </c>
    </row>
    <row r="133" spans="1:6" ht="30">
      <c r="A133" s="11" t="s">
        <v>81</v>
      </c>
      <c r="B133" s="16" t="s">
        <v>535</v>
      </c>
      <c r="C133" s="16" t="s">
        <v>536</v>
      </c>
      <c r="D133" s="16" t="s">
        <v>515</v>
      </c>
      <c r="E133" s="16" t="s">
        <v>80</v>
      </c>
      <c r="F133" s="62">
        <f>ведомственная!G103</f>
        <v>180.1</v>
      </c>
    </row>
    <row r="134" spans="1:6" ht="45" customHeight="1">
      <c r="A134" s="35" t="s">
        <v>520</v>
      </c>
      <c r="B134" s="16" t="s">
        <v>535</v>
      </c>
      <c r="C134" s="16" t="s">
        <v>536</v>
      </c>
      <c r="D134" s="16" t="s">
        <v>516</v>
      </c>
      <c r="E134" s="16"/>
      <c r="F134" s="64">
        <f>SUM(F135)</f>
        <v>1012.8</v>
      </c>
    </row>
    <row r="135" spans="1:6" ht="19.5" customHeight="1">
      <c r="A135" s="11" t="s">
        <v>310</v>
      </c>
      <c r="B135" s="16" t="s">
        <v>535</v>
      </c>
      <c r="C135" s="16" t="s">
        <v>536</v>
      </c>
      <c r="D135" s="16" t="s">
        <v>517</v>
      </c>
      <c r="E135" s="16"/>
      <c r="F135" s="64">
        <f>SUM(F136)</f>
        <v>1012.8</v>
      </c>
    </row>
    <row r="136" spans="1:6" ht="30">
      <c r="A136" s="11" t="s">
        <v>78</v>
      </c>
      <c r="B136" s="16" t="s">
        <v>535</v>
      </c>
      <c r="C136" s="16" t="s">
        <v>536</v>
      </c>
      <c r="D136" s="16" t="s">
        <v>517</v>
      </c>
      <c r="E136" s="16" t="s">
        <v>79</v>
      </c>
      <c r="F136" s="64">
        <f>SUM(F137)</f>
        <v>1012.8</v>
      </c>
    </row>
    <row r="137" spans="1:6" ht="30">
      <c r="A137" s="11" t="s">
        <v>81</v>
      </c>
      <c r="B137" s="16" t="s">
        <v>535</v>
      </c>
      <c r="C137" s="16" t="s">
        <v>536</v>
      </c>
      <c r="D137" s="16" t="s">
        <v>517</v>
      </c>
      <c r="E137" s="16" t="s">
        <v>80</v>
      </c>
      <c r="F137" s="62">
        <f>ведомственная!G107</f>
        <v>1012.8</v>
      </c>
    </row>
    <row r="138" spans="1:6" ht="45">
      <c r="A138" s="35" t="s">
        <v>501</v>
      </c>
      <c r="B138" s="16" t="s">
        <v>535</v>
      </c>
      <c r="C138" s="16" t="s">
        <v>536</v>
      </c>
      <c r="D138" s="16" t="s">
        <v>518</v>
      </c>
      <c r="E138" s="16"/>
      <c r="F138" s="64">
        <f>SUM(F139)</f>
        <v>41.8</v>
      </c>
    </row>
    <row r="139" spans="1:6" ht="21" customHeight="1">
      <c r="A139" s="11" t="s">
        <v>310</v>
      </c>
      <c r="B139" s="16" t="s">
        <v>535</v>
      </c>
      <c r="C139" s="16" t="s">
        <v>536</v>
      </c>
      <c r="D139" s="16" t="s">
        <v>519</v>
      </c>
      <c r="E139" s="16"/>
      <c r="F139" s="64">
        <f>SUM(F140)</f>
        <v>41.8</v>
      </c>
    </row>
    <row r="140" spans="1:6" ht="30">
      <c r="A140" s="11" t="s">
        <v>78</v>
      </c>
      <c r="B140" s="16" t="s">
        <v>535</v>
      </c>
      <c r="C140" s="16" t="s">
        <v>536</v>
      </c>
      <c r="D140" s="16" t="s">
        <v>519</v>
      </c>
      <c r="E140" s="16" t="s">
        <v>79</v>
      </c>
      <c r="F140" s="64">
        <f>SUM(F141)</f>
        <v>41.8</v>
      </c>
    </row>
    <row r="141" spans="1:6" ht="30">
      <c r="A141" s="11" t="s">
        <v>81</v>
      </c>
      <c r="B141" s="16" t="s">
        <v>535</v>
      </c>
      <c r="C141" s="16" t="s">
        <v>536</v>
      </c>
      <c r="D141" s="16" t="s">
        <v>519</v>
      </c>
      <c r="E141" s="16" t="s">
        <v>80</v>
      </c>
      <c r="F141" s="62">
        <f>ведомственная!G111</f>
        <v>41.8</v>
      </c>
    </row>
    <row r="142" spans="1:6" ht="15">
      <c r="A142" s="105" t="s">
        <v>587</v>
      </c>
      <c r="B142" s="16" t="s">
        <v>535</v>
      </c>
      <c r="C142" s="16" t="s">
        <v>127</v>
      </c>
      <c r="D142" s="105"/>
      <c r="E142" s="105"/>
      <c r="F142" s="106">
        <f>SUM(F143)</f>
        <v>63.3</v>
      </c>
    </row>
    <row r="143" spans="1:6" ht="45">
      <c r="A143" s="105" t="s">
        <v>588</v>
      </c>
      <c r="B143" s="16" t="s">
        <v>535</v>
      </c>
      <c r="C143" s="16" t="s">
        <v>127</v>
      </c>
      <c r="D143" s="16" t="s">
        <v>427</v>
      </c>
      <c r="E143" s="105"/>
      <c r="F143" s="106">
        <f>SUM(F144)</f>
        <v>63.3</v>
      </c>
    </row>
    <row r="144" spans="1:6" ht="60">
      <c r="A144" s="11" t="s">
        <v>589</v>
      </c>
      <c r="B144" s="16" t="s">
        <v>535</v>
      </c>
      <c r="C144" s="16" t="s">
        <v>127</v>
      </c>
      <c r="D144" s="16" t="s">
        <v>590</v>
      </c>
      <c r="E144" s="16"/>
      <c r="F144" s="64">
        <f>SUM(F145)</f>
        <v>63.3</v>
      </c>
    </row>
    <row r="145" spans="1:6" ht="30">
      <c r="A145" s="11" t="s">
        <v>78</v>
      </c>
      <c r="B145" s="16" t="s">
        <v>535</v>
      </c>
      <c r="C145" s="16" t="s">
        <v>127</v>
      </c>
      <c r="D145" s="16" t="s">
        <v>590</v>
      </c>
      <c r="E145" s="16" t="s">
        <v>79</v>
      </c>
      <c r="F145" s="64">
        <f>SUM(F146)</f>
        <v>63.3</v>
      </c>
    </row>
    <row r="146" spans="1:6" ht="30">
      <c r="A146" s="11" t="s">
        <v>81</v>
      </c>
      <c r="B146" s="16" t="s">
        <v>535</v>
      </c>
      <c r="C146" s="16" t="s">
        <v>127</v>
      </c>
      <c r="D146" s="16" t="s">
        <v>590</v>
      </c>
      <c r="E146" s="16" t="s">
        <v>80</v>
      </c>
      <c r="F146" s="64">
        <f>SUM(ведомственная!G116)</f>
        <v>63.3</v>
      </c>
    </row>
    <row r="147" spans="1:6" ht="45">
      <c r="A147" s="11" t="s">
        <v>544</v>
      </c>
      <c r="B147" s="78" t="s">
        <v>535</v>
      </c>
      <c r="C147" s="78" t="s">
        <v>542</v>
      </c>
      <c r="D147" s="78"/>
      <c r="E147" s="78"/>
      <c r="F147" s="61">
        <f>SUM(F148+F159+F172)</f>
        <v>6929.400000000001</v>
      </c>
    </row>
    <row r="148" spans="1:6" ht="15">
      <c r="A148" s="36" t="s">
        <v>7</v>
      </c>
      <c r="B148" s="16" t="s">
        <v>535</v>
      </c>
      <c r="C148" s="16" t="s">
        <v>542</v>
      </c>
      <c r="D148" s="16" t="s">
        <v>180</v>
      </c>
      <c r="E148" s="78"/>
      <c r="F148" s="61">
        <f>SUM(F149+F153)</f>
        <v>1728.3</v>
      </c>
    </row>
    <row r="149" spans="1:6" ht="45">
      <c r="A149" s="11" t="s">
        <v>0</v>
      </c>
      <c r="B149" s="16" t="s">
        <v>535</v>
      </c>
      <c r="C149" s="16" t="s">
        <v>542</v>
      </c>
      <c r="D149" s="16" t="s">
        <v>165</v>
      </c>
      <c r="E149" s="78"/>
      <c r="F149" s="61">
        <f>SUM(F150)</f>
        <v>394.5</v>
      </c>
    </row>
    <row r="150" spans="1:6" ht="105">
      <c r="A150" s="26" t="s">
        <v>22</v>
      </c>
      <c r="B150" s="16" t="s">
        <v>535</v>
      </c>
      <c r="C150" s="16" t="s">
        <v>542</v>
      </c>
      <c r="D150" s="16" t="s">
        <v>366</v>
      </c>
      <c r="E150" s="16"/>
      <c r="F150" s="61">
        <f>SUM(F151)</f>
        <v>394.5</v>
      </c>
    </row>
    <row r="151" spans="1:6" ht="66.75" customHeight="1">
      <c r="A151" s="11" t="s">
        <v>102</v>
      </c>
      <c r="B151" s="16" t="s">
        <v>535</v>
      </c>
      <c r="C151" s="16" t="s">
        <v>542</v>
      </c>
      <c r="D151" s="16" t="s">
        <v>366</v>
      </c>
      <c r="E151" s="16" t="s">
        <v>34</v>
      </c>
      <c r="F151" s="61">
        <f>SUM(F152)</f>
        <v>394.5</v>
      </c>
    </row>
    <row r="152" spans="1:6" ht="30">
      <c r="A152" s="11" t="s">
        <v>103</v>
      </c>
      <c r="B152" s="16" t="s">
        <v>535</v>
      </c>
      <c r="C152" s="16" t="s">
        <v>542</v>
      </c>
      <c r="D152" s="16" t="s">
        <v>366</v>
      </c>
      <c r="E152" s="16" t="s">
        <v>76</v>
      </c>
      <c r="F152" s="62">
        <f>ведомственная!G474</f>
        <v>394.5</v>
      </c>
    </row>
    <row r="153" spans="1:6" ht="30">
      <c r="A153" s="11" t="s">
        <v>107</v>
      </c>
      <c r="B153" s="16" t="s">
        <v>535</v>
      </c>
      <c r="C153" s="16" t="s">
        <v>542</v>
      </c>
      <c r="D153" s="16" t="s">
        <v>166</v>
      </c>
      <c r="E153" s="16"/>
      <c r="F153" s="61">
        <f>SUM(F154)</f>
        <v>1333.8</v>
      </c>
    </row>
    <row r="154" spans="1:6" ht="30">
      <c r="A154" s="11" t="s">
        <v>568</v>
      </c>
      <c r="B154" s="16" t="s">
        <v>535</v>
      </c>
      <c r="C154" s="16" t="s">
        <v>542</v>
      </c>
      <c r="D154" s="16" t="s">
        <v>292</v>
      </c>
      <c r="E154" s="16"/>
      <c r="F154" s="61">
        <f>SUM(F155+F157)</f>
        <v>1333.8</v>
      </c>
    </row>
    <row r="155" spans="1:6" ht="75">
      <c r="A155" s="11" t="s">
        <v>102</v>
      </c>
      <c r="B155" s="16" t="s">
        <v>535</v>
      </c>
      <c r="C155" s="16" t="s">
        <v>542</v>
      </c>
      <c r="D155" s="16" t="s">
        <v>292</v>
      </c>
      <c r="E155" s="16" t="s">
        <v>34</v>
      </c>
      <c r="F155" s="61">
        <f>SUM(F156)</f>
        <v>1126.8</v>
      </c>
    </row>
    <row r="156" spans="1:6" ht="30">
      <c r="A156" s="11" t="s">
        <v>103</v>
      </c>
      <c r="B156" s="16" t="s">
        <v>535</v>
      </c>
      <c r="C156" s="16" t="s">
        <v>542</v>
      </c>
      <c r="D156" s="16" t="s">
        <v>292</v>
      </c>
      <c r="E156" s="16" t="s">
        <v>76</v>
      </c>
      <c r="F156" s="62">
        <f>ведомственная!G478</f>
        <v>1126.8</v>
      </c>
    </row>
    <row r="157" spans="1:6" ht="30">
      <c r="A157" s="12" t="s">
        <v>104</v>
      </c>
      <c r="B157" s="16" t="s">
        <v>535</v>
      </c>
      <c r="C157" s="16" t="s">
        <v>542</v>
      </c>
      <c r="D157" s="16" t="s">
        <v>292</v>
      </c>
      <c r="E157" s="78" t="s">
        <v>79</v>
      </c>
      <c r="F157" s="61">
        <f>SUM(F158)</f>
        <v>207</v>
      </c>
    </row>
    <row r="158" spans="1:6" ht="28.5" customHeight="1">
      <c r="A158" s="11" t="s">
        <v>105</v>
      </c>
      <c r="B158" s="16" t="s">
        <v>535</v>
      </c>
      <c r="C158" s="16" t="s">
        <v>542</v>
      </c>
      <c r="D158" s="16" t="s">
        <v>292</v>
      </c>
      <c r="E158" s="78" t="s">
        <v>80</v>
      </c>
      <c r="F158" s="62">
        <f>ведомственная!G480</f>
        <v>207</v>
      </c>
    </row>
    <row r="159" spans="1:6" ht="21" customHeight="1">
      <c r="A159" s="11" t="s">
        <v>526</v>
      </c>
      <c r="B159" s="16" t="s">
        <v>535</v>
      </c>
      <c r="C159" s="16" t="s">
        <v>542</v>
      </c>
      <c r="D159" s="16" t="s">
        <v>158</v>
      </c>
      <c r="E159" s="16"/>
      <c r="F159" s="61">
        <f>SUM(F160)</f>
        <v>4604.700000000001</v>
      </c>
    </row>
    <row r="160" spans="1:6" ht="30">
      <c r="A160" s="11" t="s">
        <v>17</v>
      </c>
      <c r="B160" s="16" t="s">
        <v>535</v>
      </c>
      <c r="C160" s="16" t="s">
        <v>542</v>
      </c>
      <c r="D160" s="16" t="s">
        <v>159</v>
      </c>
      <c r="E160" s="78"/>
      <c r="F160" s="61">
        <f>SUM(F161+F169)</f>
        <v>4604.700000000001</v>
      </c>
    </row>
    <row r="161" spans="1:6" s="3" customFormat="1" ht="15.75">
      <c r="A161" s="11" t="s">
        <v>16</v>
      </c>
      <c r="B161" s="16" t="s">
        <v>535</v>
      </c>
      <c r="C161" s="16" t="s">
        <v>542</v>
      </c>
      <c r="D161" s="16" t="s">
        <v>161</v>
      </c>
      <c r="E161" s="78"/>
      <c r="F161" s="64">
        <f>SUM(F162)</f>
        <v>4603.500000000001</v>
      </c>
    </row>
    <row r="162" spans="1:6" s="3" customFormat="1" ht="33" customHeight="1">
      <c r="A162" s="12" t="s">
        <v>433</v>
      </c>
      <c r="B162" s="16" t="s">
        <v>535</v>
      </c>
      <c r="C162" s="16" t="s">
        <v>542</v>
      </c>
      <c r="D162" s="16" t="s">
        <v>162</v>
      </c>
      <c r="E162" s="78"/>
      <c r="F162" s="64">
        <f>SUM(F163+F165+F167)</f>
        <v>4603.500000000001</v>
      </c>
    </row>
    <row r="163" spans="1:6" s="3" customFormat="1" ht="73.5" customHeight="1">
      <c r="A163" s="11" t="s">
        <v>102</v>
      </c>
      <c r="B163" s="16" t="s">
        <v>535</v>
      </c>
      <c r="C163" s="16" t="s">
        <v>542</v>
      </c>
      <c r="D163" s="16" t="s">
        <v>162</v>
      </c>
      <c r="E163" s="78" t="s">
        <v>34</v>
      </c>
      <c r="F163" s="64">
        <f>SUM(F164)</f>
        <v>4375.8</v>
      </c>
    </row>
    <row r="164" spans="1:6" s="3" customFormat="1" ht="30">
      <c r="A164" s="11" t="s">
        <v>103</v>
      </c>
      <c r="B164" s="16" t="s">
        <v>535</v>
      </c>
      <c r="C164" s="16" t="s">
        <v>542</v>
      </c>
      <c r="D164" s="16" t="s">
        <v>162</v>
      </c>
      <c r="E164" s="16" t="s">
        <v>76</v>
      </c>
      <c r="F164" s="62">
        <f>ведомственная!G486</f>
        <v>4375.8</v>
      </c>
    </row>
    <row r="165" spans="1:6" ht="30">
      <c r="A165" s="11" t="s">
        <v>104</v>
      </c>
      <c r="B165" s="16" t="s">
        <v>535</v>
      </c>
      <c r="C165" s="16" t="s">
        <v>542</v>
      </c>
      <c r="D165" s="16" t="s">
        <v>162</v>
      </c>
      <c r="E165" s="16" t="s">
        <v>79</v>
      </c>
      <c r="F165" s="61">
        <f>SUM(F166)</f>
        <v>227.6</v>
      </c>
    </row>
    <row r="166" spans="1:6" ht="30">
      <c r="A166" s="11" t="s">
        <v>105</v>
      </c>
      <c r="B166" s="16" t="s">
        <v>535</v>
      </c>
      <c r="C166" s="16" t="s">
        <v>542</v>
      </c>
      <c r="D166" s="16" t="s">
        <v>162</v>
      </c>
      <c r="E166" s="16" t="s">
        <v>80</v>
      </c>
      <c r="F166" s="62">
        <f>ведомственная!G488</f>
        <v>227.6</v>
      </c>
    </row>
    <row r="167" spans="1:6" ht="15">
      <c r="A167" s="27" t="s">
        <v>82</v>
      </c>
      <c r="B167" s="16" t="s">
        <v>535</v>
      </c>
      <c r="C167" s="16" t="s">
        <v>542</v>
      </c>
      <c r="D167" s="16" t="s">
        <v>162</v>
      </c>
      <c r="E167" s="16" t="s">
        <v>84</v>
      </c>
      <c r="F167" s="62">
        <f>F168</f>
        <v>0.1</v>
      </c>
    </row>
    <row r="168" spans="1:6" ht="15">
      <c r="A168" s="27" t="s">
        <v>83</v>
      </c>
      <c r="B168" s="16" t="s">
        <v>535</v>
      </c>
      <c r="C168" s="16" t="s">
        <v>542</v>
      </c>
      <c r="D168" s="16" t="s">
        <v>162</v>
      </c>
      <c r="E168" s="16" t="s">
        <v>85</v>
      </c>
      <c r="F168" s="62">
        <f>SUM(ведомственная!G490)</f>
        <v>0.1</v>
      </c>
    </row>
    <row r="169" spans="1:6" s="6" customFormat="1" ht="40.5" customHeight="1">
      <c r="A169" s="27" t="s">
        <v>2</v>
      </c>
      <c r="B169" s="79" t="s">
        <v>535</v>
      </c>
      <c r="C169" s="79" t="s">
        <v>542</v>
      </c>
      <c r="D169" s="79" t="s">
        <v>164</v>
      </c>
      <c r="E169" s="79"/>
      <c r="F169" s="61">
        <f>SUM(F170)</f>
        <v>1.2</v>
      </c>
    </row>
    <row r="170" spans="1:6" s="6" customFormat="1" ht="15">
      <c r="A170" s="27" t="s">
        <v>82</v>
      </c>
      <c r="B170" s="79" t="s">
        <v>535</v>
      </c>
      <c r="C170" s="79" t="s">
        <v>542</v>
      </c>
      <c r="D170" s="79" t="s">
        <v>164</v>
      </c>
      <c r="E170" s="79" t="s">
        <v>84</v>
      </c>
      <c r="F170" s="61">
        <f>SUM(F171)</f>
        <v>1.2</v>
      </c>
    </row>
    <row r="171" spans="1:6" s="6" customFormat="1" ht="15">
      <c r="A171" s="27" t="s">
        <v>83</v>
      </c>
      <c r="B171" s="79" t="s">
        <v>535</v>
      </c>
      <c r="C171" s="79" t="s">
        <v>542</v>
      </c>
      <c r="D171" s="79" t="s">
        <v>164</v>
      </c>
      <c r="E171" s="79" t="s">
        <v>85</v>
      </c>
      <c r="F171" s="62">
        <f>ведомственная!G493</f>
        <v>1.2</v>
      </c>
    </row>
    <row r="172" spans="1:6" s="6" customFormat="1" ht="30">
      <c r="A172" s="34" t="s">
        <v>492</v>
      </c>
      <c r="B172" s="79" t="s">
        <v>535</v>
      </c>
      <c r="C172" s="79" t="s">
        <v>542</v>
      </c>
      <c r="D172" s="16" t="s">
        <v>503</v>
      </c>
      <c r="E172" s="79"/>
      <c r="F172" s="61">
        <f>SUM(F173+F177+F181+F185+F192)</f>
        <v>596.4</v>
      </c>
    </row>
    <row r="173" spans="1:6" s="6" customFormat="1" ht="30">
      <c r="A173" s="35" t="s">
        <v>493</v>
      </c>
      <c r="B173" s="79" t="s">
        <v>535</v>
      </c>
      <c r="C173" s="79" t="s">
        <v>542</v>
      </c>
      <c r="D173" s="16" t="s">
        <v>507</v>
      </c>
      <c r="E173" s="79"/>
      <c r="F173" s="61">
        <f>SUM(F174)</f>
        <v>163</v>
      </c>
    </row>
    <row r="174" spans="1:6" s="6" customFormat="1" ht="21" customHeight="1">
      <c r="A174" s="11" t="s">
        <v>310</v>
      </c>
      <c r="B174" s="79" t="s">
        <v>535</v>
      </c>
      <c r="C174" s="79" t="s">
        <v>542</v>
      </c>
      <c r="D174" s="16" t="s">
        <v>508</v>
      </c>
      <c r="E174" s="79"/>
      <c r="F174" s="61">
        <f>SUM(F175)</f>
        <v>163</v>
      </c>
    </row>
    <row r="175" spans="1:6" s="6" customFormat="1" ht="30">
      <c r="A175" s="11" t="s">
        <v>78</v>
      </c>
      <c r="B175" s="79" t="s">
        <v>535</v>
      </c>
      <c r="C175" s="79" t="s">
        <v>542</v>
      </c>
      <c r="D175" s="16" t="s">
        <v>508</v>
      </c>
      <c r="E175" s="16" t="s">
        <v>79</v>
      </c>
      <c r="F175" s="61">
        <f>SUM(F176)</f>
        <v>163</v>
      </c>
    </row>
    <row r="176" spans="1:6" s="6" customFormat="1" ht="30">
      <c r="A176" s="11" t="s">
        <v>81</v>
      </c>
      <c r="B176" s="79" t="s">
        <v>535</v>
      </c>
      <c r="C176" s="79" t="s">
        <v>542</v>
      </c>
      <c r="D176" s="16" t="s">
        <v>508</v>
      </c>
      <c r="E176" s="16" t="s">
        <v>80</v>
      </c>
      <c r="F176" s="62">
        <f>ведомственная!G498</f>
        <v>163</v>
      </c>
    </row>
    <row r="177" spans="1:6" s="6" customFormat="1" ht="45">
      <c r="A177" s="35" t="s">
        <v>494</v>
      </c>
      <c r="B177" s="79" t="s">
        <v>535</v>
      </c>
      <c r="C177" s="79" t="s">
        <v>542</v>
      </c>
      <c r="D177" s="16" t="s">
        <v>510</v>
      </c>
      <c r="E177" s="79"/>
      <c r="F177" s="61">
        <f>SUM(F178)</f>
        <v>260</v>
      </c>
    </row>
    <row r="178" spans="1:6" s="6" customFormat="1" ht="23.25" customHeight="1">
      <c r="A178" s="11" t="s">
        <v>310</v>
      </c>
      <c r="B178" s="79" t="s">
        <v>535</v>
      </c>
      <c r="C178" s="79" t="s">
        <v>542</v>
      </c>
      <c r="D178" s="16" t="s">
        <v>511</v>
      </c>
      <c r="E178" s="79"/>
      <c r="F178" s="61">
        <f>SUM(F179)</f>
        <v>260</v>
      </c>
    </row>
    <row r="179" spans="1:6" s="6" customFormat="1" ht="30">
      <c r="A179" s="11" t="s">
        <v>78</v>
      </c>
      <c r="B179" s="79" t="s">
        <v>535</v>
      </c>
      <c r="C179" s="79" t="s">
        <v>542</v>
      </c>
      <c r="D179" s="16" t="s">
        <v>511</v>
      </c>
      <c r="E179" s="16" t="s">
        <v>79</v>
      </c>
      <c r="F179" s="61">
        <f>SUM(F180)</f>
        <v>260</v>
      </c>
    </row>
    <row r="180" spans="1:6" s="6" customFormat="1" ht="30">
      <c r="A180" s="11" t="s">
        <v>81</v>
      </c>
      <c r="B180" s="79" t="s">
        <v>535</v>
      </c>
      <c r="C180" s="79" t="s">
        <v>542</v>
      </c>
      <c r="D180" s="16" t="s">
        <v>511</v>
      </c>
      <c r="E180" s="16" t="s">
        <v>80</v>
      </c>
      <c r="F180" s="62">
        <f>ведомственная!G502</f>
        <v>260</v>
      </c>
    </row>
    <row r="181" spans="1:6" s="6" customFormat="1" ht="30">
      <c r="A181" s="35" t="s">
        <v>502</v>
      </c>
      <c r="B181" s="79" t="s">
        <v>535</v>
      </c>
      <c r="C181" s="79" t="s">
        <v>542</v>
      </c>
      <c r="D181" s="16" t="s">
        <v>512</v>
      </c>
      <c r="E181" s="79"/>
      <c r="F181" s="61">
        <f>SUM(F182)</f>
        <v>20</v>
      </c>
    </row>
    <row r="182" spans="1:6" s="6" customFormat="1" ht="23.25" customHeight="1">
      <c r="A182" s="11" t="s">
        <v>310</v>
      </c>
      <c r="B182" s="79" t="s">
        <v>535</v>
      </c>
      <c r="C182" s="79" t="s">
        <v>542</v>
      </c>
      <c r="D182" s="16" t="s">
        <v>513</v>
      </c>
      <c r="E182" s="79"/>
      <c r="F182" s="61">
        <f>SUM(F183)</f>
        <v>20</v>
      </c>
    </row>
    <row r="183" spans="1:6" s="6" customFormat="1" ht="30">
      <c r="A183" s="11" t="s">
        <v>78</v>
      </c>
      <c r="B183" s="79" t="s">
        <v>535</v>
      </c>
      <c r="C183" s="79" t="s">
        <v>542</v>
      </c>
      <c r="D183" s="16" t="s">
        <v>513</v>
      </c>
      <c r="E183" s="16" t="s">
        <v>79</v>
      </c>
      <c r="F183" s="61">
        <f>SUM(F184)</f>
        <v>20</v>
      </c>
    </row>
    <row r="184" spans="1:6" s="6" customFormat="1" ht="30">
      <c r="A184" s="11" t="s">
        <v>81</v>
      </c>
      <c r="B184" s="79" t="s">
        <v>535</v>
      </c>
      <c r="C184" s="79" t="s">
        <v>542</v>
      </c>
      <c r="D184" s="16" t="s">
        <v>513</v>
      </c>
      <c r="E184" s="16" t="s">
        <v>80</v>
      </c>
      <c r="F184" s="62">
        <f>ведомственная!G506</f>
        <v>20</v>
      </c>
    </row>
    <row r="185" spans="1:6" s="6" customFormat="1" ht="30">
      <c r="A185" s="35" t="s">
        <v>500</v>
      </c>
      <c r="B185" s="79" t="s">
        <v>535</v>
      </c>
      <c r="C185" s="79" t="s">
        <v>542</v>
      </c>
      <c r="D185" s="16" t="s">
        <v>514</v>
      </c>
      <c r="E185" s="79"/>
      <c r="F185" s="61">
        <f>SUM(F186+F189)</f>
        <v>18.5</v>
      </c>
    </row>
    <row r="186" spans="1:6" s="6" customFormat="1" ht="18.75" customHeight="1">
      <c r="A186" s="11" t="s">
        <v>310</v>
      </c>
      <c r="B186" s="79" t="s">
        <v>535</v>
      </c>
      <c r="C186" s="79" t="s">
        <v>542</v>
      </c>
      <c r="D186" s="16" t="s">
        <v>515</v>
      </c>
      <c r="E186" s="79"/>
      <c r="F186" s="61">
        <f>SUM(F187)</f>
        <v>11</v>
      </c>
    </row>
    <row r="187" spans="1:6" s="6" customFormat="1" ht="30">
      <c r="A187" s="11" t="s">
        <v>78</v>
      </c>
      <c r="B187" s="79" t="s">
        <v>535</v>
      </c>
      <c r="C187" s="79" t="s">
        <v>542</v>
      </c>
      <c r="D187" s="16" t="s">
        <v>515</v>
      </c>
      <c r="E187" s="16" t="s">
        <v>79</v>
      </c>
      <c r="F187" s="61">
        <f>SUM(F188)</f>
        <v>11</v>
      </c>
    </row>
    <row r="188" spans="1:6" s="6" customFormat="1" ht="30">
      <c r="A188" s="11" t="s">
        <v>81</v>
      </c>
      <c r="B188" s="79" t="s">
        <v>535</v>
      </c>
      <c r="C188" s="79" t="s">
        <v>542</v>
      </c>
      <c r="D188" s="16" t="s">
        <v>515</v>
      </c>
      <c r="E188" s="16" t="s">
        <v>80</v>
      </c>
      <c r="F188" s="62">
        <f>ведомственная!G510</f>
        <v>11</v>
      </c>
    </row>
    <row r="189" spans="1:6" s="6" customFormat="1" ht="98.25" customHeight="1">
      <c r="A189" s="26" t="s">
        <v>22</v>
      </c>
      <c r="B189" s="79" t="s">
        <v>535</v>
      </c>
      <c r="C189" s="79" t="s">
        <v>542</v>
      </c>
      <c r="D189" s="16" t="s">
        <v>367</v>
      </c>
      <c r="E189" s="16"/>
      <c r="F189" s="61">
        <f>SUM(F190)</f>
        <v>7.5</v>
      </c>
    </row>
    <row r="190" spans="1:6" s="6" customFormat="1" ht="30">
      <c r="A190" s="11" t="s">
        <v>104</v>
      </c>
      <c r="B190" s="79" t="s">
        <v>535</v>
      </c>
      <c r="C190" s="79" t="s">
        <v>542</v>
      </c>
      <c r="D190" s="16" t="s">
        <v>367</v>
      </c>
      <c r="E190" s="16" t="s">
        <v>79</v>
      </c>
      <c r="F190" s="61">
        <f>SUM(F191)</f>
        <v>7.5</v>
      </c>
    </row>
    <row r="191" spans="1:6" s="6" customFormat="1" ht="30">
      <c r="A191" s="11" t="s">
        <v>105</v>
      </c>
      <c r="B191" s="79" t="s">
        <v>535</v>
      </c>
      <c r="C191" s="79" t="s">
        <v>542</v>
      </c>
      <c r="D191" s="16" t="s">
        <v>367</v>
      </c>
      <c r="E191" s="16" t="s">
        <v>80</v>
      </c>
      <c r="F191" s="62">
        <f>ведомственная!G513</f>
        <v>7.5</v>
      </c>
    </row>
    <row r="192" spans="1:6" s="6" customFormat="1" ht="48.75" customHeight="1">
      <c r="A192" s="35" t="s">
        <v>520</v>
      </c>
      <c r="B192" s="79" t="s">
        <v>535</v>
      </c>
      <c r="C192" s="79" t="s">
        <v>542</v>
      </c>
      <c r="D192" s="16" t="s">
        <v>516</v>
      </c>
      <c r="E192" s="79"/>
      <c r="F192" s="61">
        <f>SUM(F193)</f>
        <v>134.9</v>
      </c>
    </row>
    <row r="193" spans="1:6" s="6" customFormat="1" ht="15">
      <c r="A193" s="11" t="s">
        <v>310</v>
      </c>
      <c r="B193" s="79" t="s">
        <v>535</v>
      </c>
      <c r="C193" s="79" t="s">
        <v>542</v>
      </c>
      <c r="D193" s="16" t="s">
        <v>517</v>
      </c>
      <c r="E193" s="79"/>
      <c r="F193" s="61">
        <f>SUM(F194)</f>
        <v>134.9</v>
      </c>
    </row>
    <row r="194" spans="1:6" s="6" customFormat="1" ht="30">
      <c r="A194" s="11" t="s">
        <v>78</v>
      </c>
      <c r="B194" s="79" t="s">
        <v>535</v>
      </c>
      <c r="C194" s="79" t="s">
        <v>542</v>
      </c>
      <c r="D194" s="16" t="s">
        <v>517</v>
      </c>
      <c r="E194" s="16" t="s">
        <v>79</v>
      </c>
      <c r="F194" s="61">
        <f>SUM(F195)</f>
        <v>134.9</v>
      </c>
    </row>
    <row r="195" spans="1:6" s="6" customFormat="1" ht="30">
      <c r="A195" s="11" t="s">
        <v>81</v>
      </c>
      <c r="B195" s="79" t="s">
        <v>535</v>
      </c>
      <c r="C195" s="79" t="s">
        <v>542</v>
      </c>
      <c r="D195" s="16" t="s">
        <v>517</v>
      </c>
      <c r="E195" s="16" t="s">
        <v>80</v>
      </c>
      <c r="F195" s="62">
        <f>ведомственная!G517</f>
        <v>134.9</v>
      </c>
    </row>
    <row r="196" spans="1:6" s="3" customFormat="1" ht="15.75">
      <c r="A196" s="27" t="s">
        <v>481</v>
      </c>
      <c r="B196" s="16" t="s">
        <v>535</v>
      </c>
      <c r="C196" s="16" t="s">
        <v>537</v>
      </c>
      <c r="D196" s="16"/>
      <c r="E196" s="16"/>
      <c r="F196" s="64">
        <f>SUM(F197)</f>
        <v>3746.6</v>
      </c>
    </row>
    <row r="197" spans="1:6" s="3" customFormat="1" ht="30">
      <c r="A197" s="27" t="s">
        <v>480</v>
      </c>
      <c r="B197" s="16" t="s">
        <v>535</v>
      </c>
      <c r="C197" s="16" t="s">
        <v>537</v>
      </c>
      <c r="D197" s="16" t="s">
        <v>167</v>
      </c>
      <c r="E197" s="16"/>
      <c r="F197" s="64">
        <f>SUM(F198)</f>
        <v>3746.6</v>
      </c>
    </row>
    <row r="198" spans="1:6" s="3" customFormat="1" ht="30">
      <c r="A198" s="27" t="s">
        <v>169</v>
      </c>
      <c r="B198" s="16" t="s">
        <v>535</v>
      </c>
      <c r="C198" s="16" t="s">
        <v>537</v>
      </c>
      <c r="D198" s="16" t="s">
        <v>168</v>
      </c>
      <c r="E198" s="16"/>
      <c r="F198" s="64">
        <f>SUM(F199)</f>
        <v>3746.6</v>
      </c>
    </row>
    <row r="199" spans="1:6" s="3" customFormat="1" ht="30">
      <c r="A199" s="27" t="s">
        <v>78</v>
      </c>
      <c r="B199" s="16" t="s">
        <v>535</v>
      </c>
      <c r="C199" s="16" t="s">
        <v>537</v>
      </c>
      <c r="D199" s="16" t="s">
        <v>168</v>
      </c>
      <c r="E199" s="16" t="s">
        <v>79</v>
      </c>
      <c r="F199" s="64">
        <f>SUM(F200)</f>
        <v>3746.6</v>
      </c>
    </row>
    <row r="200" spans="1:6" s="3" customFormat="1" ht="30">
      <c r="A200" s="27" t="s">
        <v>81</v>
      </c>
      <c r="B200" s="16" t="s">
        <v>535</v>
      </c>
      <c r="C200" s="16" t="s">
        <v>537</v>
      </c>
      <c r="D200" s="16" t="s">
        <v>168</v>
      </c>
      <c r="E200" s="16" t="s">
        <v>80</v>
      </c>
      <c r="F200" s="62">
        <f>ведомственная!G121</f>
        <v>3746.6</v>
      </c>
    </row>
    <row r="201" spans="1:6" s="3" customFormat="1" ht="15.75">
      <c r="A201" s="11" t="s">
        <v>556</v>
      </c>
      <c r="B201" s="16" t="s">
        <v>535</v>
      </c>
      <c r="C201" s="16" t="s">
        <v>552</v>
      </c>
      <c r="D201" s="16"/>
      <c r="E201" s="16"/>
      <c r="F201" s="64">
        <f>SUM(F202)</f>
        <v>100</v>
      </c>
    </row>
    <row r="202" spans="1:6" s="3" customFormat="1" ht="15.75">
      <c r="A202" s="11" t="s">
        <v>3</v>
      </c>
      <c r="B202" s="16" t="s">
        <v>535</v>
      </c>
      <c r="C202" s="16" t="s">
        <v>552</v>
      </c>
      <c r="D202" s="16" t="s">
        <v>170</v>
      </c>
      <c r="E202" s="16"/>
      <c r="F202" s="64">
        <f>SUM(F203)</f>
        <v>100</v>
      </c>
    </row>
    <row r="203" spans="1:6" s="3" customFormat="1" ht="15.75">
      <c r="A203" s="12" t="s">
        <v>4</v>
      </c>
      <c r="B203" s="78" t="s">
        <v>535</v>
      </c>
      <c r="C203" s="78" t="s">
        <v>552</v>
      </c>
      <c r="D203" s="16" t="s">
        <v>171</v>
      </c>
      <c r="E203" s="78"/>
      <c r="F203" s="64">
        <f>SUM(F204)</f>
        <v>100</v>
      </c>
    </row>
    <row r="204" spans="1:6" s="3" customFormat="1" ht="15.75">
      <c r="A204" s="12" t="s">
        <v>557</v>
      </c>
      <c r="B204" s="78" t="s">
        <v>535</v>
      </c>
      <c r="C204" s="78" t="s">
        <v>552</v>
      </c>
      <c r="D204" s="16" t="s">
        <v>172</v>
      </c>
      <c r="E204" s="78"/>
      <c r="F204" s="64">
        <f>SUM(F205)</f>
        <v>100</v>
      </c>
    </row>
    <row r="205" spans="1:6" s="3" customFormat="1" ht="15.75">
      <c r="A205" s="11" t="s">
        <v>82</v>
      </c>
      <c r="B205" s="16" t="s">
        <v>535</v>
      </c>
      <c r="C205" s="16" t="s">
        <v>552</v>
      </c>
      <c r="D205" s="16" t="s">
        <v>172</v>
      </c>
      <c r="E205" s="16" t="s">
        <v>84</v>
      </c>
      <c r="F205" s="64">
        <f>SUM(F206)</f>
        <v>100</v>
      </c>
    </row>
    <row r="206" spans="1:6" ht="15">
      <c r="A206" s="12" t="s">
        <v>583</v>
      </c>
      <c r="B206" s="78" t="s">
        <v>535</v>
      </c>
      <c r="C206" s="78" t="s">
        <v>552</v>
      </c>
      <c r="D206" s="16" t="s">
        <v>172</v>
      </c>
      <c r="E206" s="78" t="s">
        <v>582</v>
      </c>
      <c r="F206" s="62">
        <f>ведомственная!G127</f>
        <v>100</v>
      </c>
    </row>
    <row r="207" spans="1:6" ht="15">
      <c r="A207" s="12" t="s">
        <v>538</v>
      </c>
      <c r="B207" s="78" t="s">
        <v>535</v>
      </c>
      <c r="C207" s="78" t="s">
        <v>567</v>
      </c>
      <c r="D207" s="78"/>
      <c r="E207" s="78"/>
      <c r="F207" s="61">
        <f>SUM(F208+F219+F254+F263+F285+F298+F248+F279)</f>
        <v>19518</v>
      </c>
    </row>
    <row r="208" spans="1:6" ht="30">
      <c r="A208" s="12" t="s">
        <v>148</v>
      </c>
      <c r="B208" s="78" t="s">
        <v>535</v>
      </c>
      <c r="C208" s="78" t="s">
        <v>567</v>
      </c>
      <c r="D208" s="78" t="s">
        <v>173</v>
      </c>
      <c r="E208" s="78"/>
      <c r="F208" s="61">
        <f>SUM(F209+F216)</f>
        <v>16462.4</v>
      </c>
    </row>
    <row r="209" spans="1:6" ht="30">
      <c r="A209" s="11" t="s">
        <v>5</v>
      </c>
      <c r="B209" s="16" t="s">
        <v>535</v>
      </c>
      <c r="C209" s="16" t="s">
        <v>567</v>
      </c>
      <c r="D209" s="78" t="s">
        <v>174</v>
      </c>
      <c r="E209" s="16"/>
      <c r="F209" s="61">
        <f>SUM(F210+F212+F214)</f>
        <v>16016.4</v>
      </c>
    </row>
    <row r="210" spans="1:6" ht="68.25" customHeight="1">
      <c r="A210" s="11" t="s">
        <v>102</v>
      </c>
      <c r="B210" s="16" t="s">
        <v>535</v>
      </c>
      <c r="C210" s="16" t="s">
        <v>567</v>
      </c>
      <c r="D210" s="78" t="s">
        <v>174</v>
      </c>
      <c r="E210" s="16" t="s">
        <v>34</v>
      </c>
      <c r="F210" s="61">
        <f>SUM(F211)</f>
        <v>7364.4</v>
      </c>
    </row>
    <row r="211" spans="1:6" ht="15">
      <c r="A211" s="11" t="s">
        <v>86</v>
      </c>
      <c r="B211" s="16" t="s">
        <v>535</v>
      </c>
      <c r="C211" s="16" t="s">
        <v>567</v>
      </c>
      <c r="D211" s="78" t="s">
        <v>174</v>
      </c>
      <c r="E211" s="16" t="s">
        <v>87</v>
      </c>
      <c r="F211" s="62">
        <f>ведомственная!G132</f>
        <v>7364.4</v>
      </c>
    </row>
    <row r="212" spans="1:6" ht="30">
      <c r="A212" s="11" t="s">
        <v>104</v>
      </c>
      <c r="B212" s="16" t="s">
        <v>535</v>
      </c>
      <c r="C212" s="16" t="s">
        <v>567</v>
      </c>
      <c r="D212" s="78" t="s">
        <v>174</v>
      </c>
      <c r="E212" s="16" t="s">
        <v>79</v>
      </c>
      <c r="F212" s="61">
        <f>SUM(F213)</f>
        <v>8651.9</v>
      </c>
    </row>
    <row r="213" spans="1:6" ht="30">
      <c r="A213" s="11" t="s">
        <v>105</v>
      </c>
      <c r="B213" s="16" t="s">
        <v>535</v>
      </c>
      <c r="C213" s="16" t="s">
        <v>567</v>
      </c>
      <c r="D213" s="78" t="s">
        <v>174</v>
      </c>
      <c r="E213" s="16" t="s">
        <v>80</v>
      </c>
      <c r="F213" s="62">
        <f>ведомственная!G134</f>
        <v>8651.9</v>
      </c>
    </row>
    <row r="214" spans="1:6" ht="15">
      <c r="A214" s="11" t="s">
        <v>82</v>
      </c>
      <c r="B214" s="16" t="s">
        <v>535</v>
      </c>
      <c r="C214" s="16" t="s">
        <v>567</v>
      </c>
      <c r="D214" s="78" t="s">
        <v>174</v>
      </c>
      <c r="E214" s="16" t="s">
        <v>84</v>
      </c>
      <c r="F214" s="62">
        <f>F215</f>
        <v>0.1</v>
      </c>
    </row>
    <row r="215" spans="1:6" ht="15">
      <c r="A215" s="11" t="s">
        <v>83</v>
      </c>
      <c r="B215" s="16" t="s">
        <v>535</v>
      </c>
      <c r="C215" s="16" t="s">
        <v>567</v>
      </c>
      <c r="D215" s="78" t="s">
        <v>174</v>
      </c>
      <c r="E215" s="16" t="s">
        <v>85</v>
      </c>
      <c r="F215" s="62">
        <f>ведомственная!G136</f>
        <v>0.1</v>
      </c>
    </row>
    <row r="216" spans="1:6" ht="45">
      <c r="A216" s="11" t="s">
        <v>6</v>
      </c>
      <c r="B216" s="16" t="s">
        <v>535</v>
      </c>
      <c r="C216" s="16" t="s">
        <v>567</v>
      </c>
      <c r="D216" s="78" t="s">
        <v>175</v>
      </c>
      <c r="E216" s="16"/>
      <c r="F216" s="61">
        <f>SUM(F217)</f>
        <v>446</v>
      </c>
    </row>
    <row r="217" spans="1:6" ht="15">
      <c r="A217" s="11" t="s">
        <v>82</v>
      </c>
      <c r="B217" s="16" t="s">
        <v>535</v>
      </c>
      <c r="C217" s="16" t="s">
        <v>567</v>
      </c>
      <c r="D217" s="78" t="s">
        <v>175</v>
      </c>
      <c r="E217" s="16" t="s">
        <v>84</v>
      </c>
      <c r="F217" s="61">
        <f>SUM(F218)</f>
        <v>446</v>
      </c>
    </row>
    <row r="218" spans="1:6" ht="15">
      <c r="A218" s="11" t="s">
        <v>83</v>
      </c>
      <c r="B218" s="16" t="s">
        <v>535</v>
      </c>
      <c r="C218" s="16" t="s">
        <v>567</v>
      </c>
      <c r="D218" s="78" t="s">
        <v>175</v>
      </c>
      <c r="E218" s="16" t="s">
        <v>85</v>
      </c>
      <c r="F218" s="62">
        <f>ведомственная!G139</f>
        <v>446</v>
      </c>
    </row>
    <row r="219" spans="1:6" ht="15">
      <c r="A219" s="11" t="s">
        <v>3</v>
      </c>
      <c r="B219" s="16" t="s">
        <v>535</v>
      </c>
      <c r="C219" s="16" t="s">
        <v>567</v>
      </c>
      <c r="D219" s="16" t="s">
        <v>170</v>
      </c>
      <c r="E219" s="16"/>
      <c r="F219" s="61">
        <f>SUM(F220+F227+F236+F241)</f>
        <v>1536.7</v>
      </c>
    </row>
    <row r="220" spans="1:6" ht="30">
      <c r="A220" s="11" t="s">
        <v>294</v>
      </c>
      <c r="B220" s="16" t="s">
        <v>535</v>
      </c>
      <c r="C220" s="16" t="s">
        <v>567</v>
      </c>
      <c r="D220" s="16" t="s">
        <v>295</v>
      </c>
      <c r="E220" s="16"/>
      <c r="F220" s="61">
        <f>SUM(F221)</f>
        <v>1127.3</v>
      </c>
    </row>
    <row r="221" spans="1:6" ht="15">
      <c r="A221" s="11" t="s">
        <v>154</v>
      </c>
      <c r="B221" s="16" t="s">
        <v>535</v>
      </c>
      <c r="C221" s="16" t="s">
        <v>567</v>
      </c>
      <c r="D221" s="16" t="s">
        <v>296</v>
      </c>
      <c r="E221" s="16"/>
      <c r="F221" s="61">
        <f>SUM(F222+F224)</f>
        <v>1127.3</v>
      </c>
    </row>
    <row r="222" spans="1:6" ht="30">
      <c r="A222" s="11" t="s">
        <v>78</v>
      </c>
      <c r="B222" s="16" t="s">
        <v>535</v>
      </c>
      <c r="C222" s="16" t="s">
        <v>567</v>
      </c>
      <c r="D222" s="16" t="s">
        <v>296</v>
      </c>
      <c r="E222" s="16" t="s">
        <v>79</v>
      </c>
      <c r="F222" s="61">
        <f>SUM(F223)</f>
        <v>549.4</v>
      </c>
    </row>
    <row r="223" spans="1:6" ht="30">
      <c r="A223" s="11" t="s">
        <v>81</v>
      </c>
      <c r="B223" s="16" t="s">
        <v>535</v>
      </c>
      <c r="C223" s="16" t="s">
        <v>567</v>
      </c>
      <c r="D223" s="16" t="s">
        <v>296</v>
      </c>
      <c r="E223" s="16" t="s">
        <v>80</v>
      </c>
      <c r="F223" s="62">
        <f>ведомственная!G144</f>
        <v>549.4</v>
      </c>
    </row>
    <row r="224" spans="1:6" ht="15">
      <c r="A224" s="11" t="s">
        <v>82</v>
      </c>
      <c r="B224" s="16" t="s">
        <v>535</v>
      </c>
      <c r="C224" s="16" t="s">
        <v>567</v>
      </c>
      <c r="D224" s="16" t="s">
        <v>296</v>
      </c>
      <c r="E224" s="16" t="s">
        <v>84</v>
      </c>
      <c r="F224" s="62">
        <f>ведомственная!G145</f>
        <v>577.9</v>
      </c>
    </row>
    <row r="225" spans="1:6" ht="15">
      <c r="A225" s="11" t="s">
        <v>116</v>
      </c>
      <c r="B225" s="16" t="s">
        <v>535</v>
      </c>
      <c r="C225" s="16" t="s">
        <v>567</v>
      </c>
      <c r="D225" s="16" t="s">
        <v>296</v>
      </c>
      <c r="E225" s="16" t="s">
        <v>115</v>
      </c>
      <c r="F225" s="62">
        <f>ведомственная!G146</f>
        <v>487.9</v>
      </c>
    </row>
    <row r="226" spans="1:6" ht="15">
      <c r="A226" s="11" t="s">
        <v>83</v>
      </c>
      <c r="B226" s="16" t="s">
        <v>535</v>
      </c>
      <c r="C226" s="16" t="s">
        <v>567</v>
      </c>
      <c r="D226" s="16" t="s">
        <v>296</v>
      </c>
      <c r="E226" s="16" t="s">
        <v>85</v>
      </c>
      <c r="F226" s="62">
        <f>ведомственная!G147</f>
        <v>90</v>
      </c>
    </row>
    <row r="227" spans="1:6" ht="30">
      <c r="A227" s="11" t="s">
        <v>114</v>
      </c>
      <c r="B227" s="16" t="s">
        <v>535</v>
      </c>
      <c r="C227" s="16" t="s">
        <v>567</v>
      </c>
      <c r="D227" s="16" t="s">
        <v>178</v>
      </c>
      <c r="E227" s="16"/>
      <c r="F227" s="61">
        <f>SUM(F228+F233)</f>
        <v>279.1</v>
      </c>
    </row>
    <row r="228" spans="1:6" ht="15">
      <c r="A228" s="11" t="s">
        <v>154</v>
      </c>
      <c r="B228" s="16" t="s">
        <v>535</v>
      </c>
      <c r="C228" s="16" t="s">
        <v>567</v>
      </c>
      <c r="D228" s="16" t="s">
        <v>179</v>
      </c>
      <c r="E228" s="16"/>
      <c r="F228" s="61">
        <f>SUM(F231+F229)</f>
        <v>1.1</v>
      </c>
    </row>
    <row r="229" spans="1:6" ht="30">
      <c r="A229" s="11" t="s">
        <v>78</v>
      </c>
      <c r="B229" s="16" t="s">
        <v>535</v>
      </c>
      <c r="C229" s="16" t="s">
        <v>567</v>
      </c>
      <c r="D229" s="16" t="s">
        <v>179</v>
      </c>
      <c r="E229" s="16" t="s">
        <v>79</v>
      </c>
      <c r="F229" s="61">
        <f>F230</f>
        <v>0.9</v>
      </c>
    </row>
    <row r="230" spans="1:6" ht="30">
      <c r="A230" s="11" t="s">
        <v>81</v>
      </c>
      <c r="B230" s="16" t="s">
        <v>535</v>
      </c>
      <c r="C230" s="16" t="s">
        <v>567</v>
      </c>
      <c r="D230" s="16" t="s">
        <v>179</v>
      </c>
      <c r="E230" s="16" t="s">
        <v>80</v>
      </c>
      <c r="F230" s="61">
        <f>ведомственная!G416</f>
        <v>0.9</v>
      </c>
    </row>
    <row r="231" spans="1:6" ht="15">
      <c r="A231" s="11" t="s">
        <v>82</v>
      </c>
      <c r="B231" s="16" t="s">
        <v>535</v>
      </c>
      <c r="C231" s="16" t="s">
        <v>567</v>
      </c>
      <c r="D231" s="16" t="s">
        <v>179</v>
      </c>
      <c r="E231" s="16" t="s">
        <v>84</v>
      </c>
      <c r="F231" s="61">
        <f>SUM(F232:F232)</f>
        <v>0.2</v>
      </c>
    </row>
    <row r="232" spans="1:6" ht="15">
      <c r="A232" s="11" t="s">
        <v>116</v>
      </c>
      <c r="B232" s="16" t="s">
        <v>535</v>
      </c>
      <c r="C232" s="16" t="s">
        <v>567</v>
      </c>
      <c r="D232" s="16" t="s">
        <v>179</v>
      </c>
      <c r="E232" s="16" t="s">
        <v>115</v>
      </c>
      <c r="F232" s="62">
        <f>ведомственная!G418+ведомственная!G522</f>
        <v>0.2</v>
      </c>
    </row>
    <row r="233" spans="1:6" ht="15">
      <c r="A233" s="27" t="s">
        <v>38</v>
      </c>
      <c r="B233" s="79" t="s">
        <v>535</v>
      </c>
      <c r="C233" s="79" t="s">
        <v>567</v>
      </c>
      <c r="D233" s="79" t="s">
        <v>39</v>
      </c>
      <c r="E233" s="79"/>
      <c r="F233" s="62">
        <f>F234</f>
        <v>278</v>
      </c>
    </row>
    <row r="234" spans="1:6" ht="15">
      <c r="A234" s="27" t="s">
        <v>82</v>
      </c>
      <c r="B234" s="79" t="s">
        <v>535</v>
      </c>
      <c r="C234" s="79" t="s">
        <v>567</v>
      </c>
      <c r="D234" s="79" t="s">
        <v>39</v>
      </c>
      <c r="E234" s="79" t="s">
        <v>84</v>
      </c>
      <c r="F234" s="62">
        <f>F235</f>
        <v>278</v>
      </c>
    </row>
    <row r="235" spans="1:6" ht="15">
      <c r="A235" s="27" t="s">
        <v>116</v>
      </c>
      <c r="B235" s="79" t="s">
        <v>535</v>
      </c>
      <c r="C235" s="79" t="s">
        <v>567</v>
      </c>
      <c r="D235" s="79" t="s">
        <v>39</v>
      </c>
      <c r="E235" s="79" t="s">
        <v>115</v>
      </c>
      <c r="F235" s="62">
        <f>ведомственная!G151</f>
        <v>278</v>
      </c>
    </row>
    <row r="236" spans="1:6" ht="15">
      <c r="A236" s="11" t="s">
        <v>298</v>
      </c>
      <c r="B236" s="16" t="s">
        <v>535</v>
      </c>
      <c r="C236" s="16" t="s">
        <v>567</v>
      </c>
      <c r="D236" s="15" t="s">
        <v>297</v>
      </c>
      <c r="E236" s="16"/>
      <c r="F236" s="61">
        <f>SUM(F237)</f>
        <v>6</v>
      </c>
    </row>
    <row r="237" spans="1:6" ht="30">
      <c r="A237" s="11" t="s">
        <v>299</v>
      </c>
      <c r="B237" s="16" t="s">
        <v>535</v>
      </c>
      <c r="C237" s="16" t="s">
        <v>567</v>
      </c>
      <c r="D237" s="15" t="s">
        <v>300</v>
      </c>
      <c r="E237" s="16"/>
      <c r="F237" s="61">
        <f>SUM(F238)</f>
        <v>6</v>
      </c>
    </row>
    <row r="238" spans="1:6" ht="15">
      <c r="A238" s="11" t="s">
        <v>152</v>
      </c>
      <c r="B238" s="16" t="s">
        <v>535</v>
      </c>
      <c r="C238" s="16" t="s">
        <v>567</v>
      </c>
      <c r="D238" s="15" t="s">
        <v>301</v>
      </c>
      <c r="E238" s="16"/>
      <c r="F238" s="61">
        <f>SUM(F239)</f>
        <v>6</v>
      </c>
    </row>
    <row r="239" spans="1:6" ht="30">
      <c r="A239" s="11" t="s">
        <v>78</v>
      </c>
      <c r="B239" s="16" t="s">
        <v>535</v>
      </c>
      <c r="C239" s="16" t="s">
        <v>567</v>
      </c>
      <c r="D239" s="15" t="s">
        <v>301</v>
      </c>
      <c r="E239" s="16" t="s">
        <v>79</v>
      </c>
      <c r="F239" s="61">
        <f>SUM(F240)</f>
        <v>6</v>
      </c>
    </row>
    <row r="240" spans="1:6" ht="30">
      <c r="A240" s="11" t="s">
        <v>81</v>
      </c>
      <c r="B240" s="16" t="s">
        <v>535</v>
      </c>
      <c r="C240" s="16" t="s">
        <v>567</v>
      </c>
      <c r="D240" s="15" t="s">
        <v>301</v>
      </c>
      <c r="E240" s="16" t="s">
        <v>80</v>
      </c>
      <c r="F240" s="62">
        <f>ведомственная!G155</f>
        <v>6</v>
      </c>
    </row>
    <row r="241" spans="1:6" ht="15">
      <c r="A241" s="11" t="s">
        <v>88</v>
      </c>
      <c r="B241" s="16" t="s">
        <v>535</v>
      </c>
      <c r="C241" s="16" t="s">
        <v>567</v>
      </c>
      <c r="D241" s="16" t="s">
        <v>176</v>
      </c>
      <c r="E241" s="16"/>
      <c r="F241" s="61">
        <f>SUM(F242+F245)</f>
        <v>124.3</v>
      </c>
    </row>
    <row r="242" spans="1:6" ht="30">
      <c r="A242" s="11" t="s">
        <v>109</v>
      </c>
      <c r="B242" s="16" t="s">
        <v>535</v>
      </c>
      <c r="C242" s="16" t="s">
        <v>567</v>
      </c>
      <c r="D242" s="16" t="s">
        <v>177</v>
      </c>
      <c r="E242" s="16"/>
      <c r="F242" s="61">
        <f>SUM(F243)</f>
        <v>119.3</v>
      </c>
    </row>
    <row r="243" spans="1:6" s="6" customFormat="1" ht="15">
      <c r="A243" s="27" t="s">
        <v>82</v>
      </c>
      <c r="B243" s="16" t="s">
        <v>535</v>
      </c>
      <c r="C243" s="16" t="s">
        <v>567</v>
      </c>
      <c r="D243" s="16" t="s">
        <v>177</v>
      </c>
      <c r="E243" s="16" t="s">
        <v>84</v>
      </c>
      <c r="F243" s="61">
        <f>SUM(F244)</f>
        <v>119.3</v>
      </c>
    </row>
    <row r="244" spans="1:6" s="6" customFormat="1" ht="15">
      <c r="A244" s="27" t="s">
        <v>83</v>
      </c>
      <c r="B244" s="16" t="s">
        <v>535</v>
      </c>
      <c r="C244" s="16" t="s">
        <v>567</v>
      </c>
      <c r="D244" s="16" t="s">
        <v>177</v>
      </c>
      <c r="E244" s="16" t="s">
        <v>85</v>
      </c>
      <c r="F244" s="62">
        <f>ведомственная!G159</f>
        <v>119.3</v>
      </c>
    </row>
    <row r="245" spans="1:6" s="6" customFormat="1" ht="30">
      <c r="A245" s="27" t="s">
        <v>290</v>
      </c>
      <c r="B245" s="79" t="s">
        <v>535</v>
      </c>
      <c r="C245" s="79" t="s">
        <v>567</v>
      </c>
      <c r="D245" s="79" t="s">
        <v>289</v>
      </c>
      <c r="E245" s="79"/>
      <c r="F245" s="62">
        <f>SUM(F246)</f>
        <v>5</v>
      </c>
    </row>
    <row r="246" spans="1:6" s="6" customFormat="1" ht="30">
      <c r="A246" s="27" t="s">
        <v>78</v>
      </c>
      <c r="B246" s="79" t="s">
        <v>535</v>
      </c>
      <c r="C246" s="79" t="s">
        <v>567</v>
      </c>
      <c r="D246" s="79" t="s">
        <v>289</v>
      </c>
      <c r="E246" s="79" t="s">
        <v>79</v>
      </c>
      <c r="F246" s="62">
        <f>SUM(F247)</f>
        <v>5</v>
      </c>
    </row>
    <row r="247" spans="1:6" s="6" customFormat="1" ht="30">
      <c r="A247" s="27" t="s">
        <v>81</v>
      </c>
      <c r="B247" s="79" t="s">
        <v>535</v>
      </c>
      <c r="C247" s="79" t="s">
        <v>567</v>
      </c>
      <c r="D247" s="79" t="s">
        <v>289</v>
      </c>
      <c r="E247" s="79" t="s">
        <v>80</v>
      </c>
      <c r="F247" s="62">
        <f>SUM(ведомственная!G163)</f>
        <v>5</v>
      </c>
    </row>
    <row r="248" spans="1:6" s="6" customFormat="1" ht="60">
      <c r="A248" s="27" t="s">
        <v>49</v>
      </c>
      <c r="B248" s="79" t="s">
        <v>535</v>
      </c>
      <c r="C248" s="79" t="s">
        <v>567</v>
      </c>
      <c r="D248" s="79" t="s">
        <v>50</v>
      </c>
      <c r="E248" s="79"/>
      <c r="F248" s="62">
        <f>F249</f>
        <v>12.3</v>
      </c>
    </row>
    <row r="249" spans="1:6" s="6" customFormat="1" ht="45">
      <c r="A249" s="27" t="s">
        <v>51</v>
      </c>
      <c r="B249" s="79" t="s">
        <v>535</v>
      </c>
      <c r="C249" s="79" t="s">
        <v>567</v>
      </c>
      <c r="D249" s="79" t="s">
        <v>52</v>
      </c>
      <c r="E249" s="79"/>
      <c r="F249" s="62">
        <f>F250</f>
        <v>12.3</v>
      </c>
    </row>
    <row r="250" spans="1:6" s="6" customFormat="1" ht="30">
      <c r="A250" s="27" t="s">
        <v>54</v>
      </c>
      <c r="B250" s="79" t="s">
        <v>535</v>
      </c>
      <c r="C250" s="79" t="s">
        <v>567</v>
      </c>
      <c r="D250" s="79" t="s">
        <v>53</v>
      </c>
      <c r="E250" s="79"/>
      <c r="F250" s="62">
        <f>F252</f>
        <v>12.3</v>
      </c>
    </row>
    <row r="251" spans="1:6" s="6" customFormat="1" ht="15">
      <c r="A251" s="27" t="s">
        <v>310</v>
      </c>
      <c r="B251" s="79" t="s">
        <v>535</v>
      </c>
      <c r="C251" s="79" t="s">
        <v>567</v>
      </c>
      <c r="D251" s="79" t="s">
        <v>66</v>
      </c>
      <c r="E251" s="79"/>
      <c r="F251" s="62">
        <f>F252</f>
        <v>12.3</v>
      </c>
    </row>
    <row r="252" spans="1:6" s="6" customFormat="1" ht="30">
      <c r="A252" s="27" t="s">
        <v>78</v>
      </c>
      <c r="B252" s="79" t="s">
        <v>535</v>
      </c>
      <c r="C252" s="79" t="s">
        <v>567</v>
      </c>
      <c r="D252" s="79" t="s">
        <v>66</v>
      </c>
      <c r="E252" s="79" t="s">
        <v>79</v>
      </c>
      <c r="F252" s="62">
        <f>F253</f>
        <v>12.3</v>
      </c>
    </row>
    <row r="253" spans="1:6" s="6" customFormat="1" ht="30">
      <c r="A253" s="27" t="s">
        <v>81</v>
      </c>
      <c r="B253" s="79" t="s">
        <v>535</v>
      </c>
      <c r="C253" s="79" t="s">
        <v>567</v>
      </c>
      <c r="D253" s="79" t="s">
        <v>66</v>
      </c>
      <c r="E253" s="79" t="s">
        <v>80</v>
      </c>
      <c r="F253" s="62">
        <f>ведомственная!G169</f>
        <v>12.3</v>
      </c>
    </row>
    <row r="254" spans="1:6" s="6" customFormat="1" ht="60">
      <c r="A254" s="11" t="s">
        <v>464</v>
      </c>
      <c r="B254" s="16" t="s">
        <v>535</v>
      </c>
      <c r="C254" s="16" t="s">
        <v>567</v>
      </c>
      <c r="D254" s="16" t="s">
        <v>506</v>
      </c>
      <c r="E254" s="77"/>
      <c r="F254" s="61">
        <f>SUM(F259+F255)</f>
        <v>515</v>
      </c>
    </row>
    <row r="255" spans="1:6" s="6" customFormat="1" ht="75">
      <c r="A255" s="27" t="s">
        <v>465</v>
      </c>
      <c r="B255" s="79" t="s">
        <v>535</v>
      </c>
      <c r="C255" s="79" t="s">
        <v>567</v>
      </c>
      <c r="D255" s="79" t="s">
        <v>466</v>
      </c>
      <c r="E255" s="79"/>
      <c r="F255" s="61">
        <f>F256</f>
        <v>400</v>
      </c>
    </row>
    <row r="256" spans="1:6" s="6" customFormat="1" ht="15">
      <c r="A256" s="27" t="s">
        <v>310</v>
      </c>
      <c r="B256" s="79" t="s">
        <v>535</v>
      </c>
      <c r="C256" s="79" t="s">
        <v>567</v>
      </c>
      <c r="D256" s="79" t="s">
        <v>467</v>
      </c>
      <c r="E256" s="79"/>
      <c r="F256" s="61">
        <f>F257</f>
        <v>400</v>
      </c>
    </row>
    <row r="257" spans="1:6" s="6" customFormat="1" ht="30">
      <c r="A257" s="27" t="s">
        <v>78</v>
      </c>
      <c r="B257" s="79" t="s">
        <v>535</v>
      </c>
      <c r="C257" s="79" t="s">
        <v>567</v>
      </c>
      <c r="D257" s="79" t="s">
        <v>467</v>
      </c>
      <c r="E257" s="79" t="s">
        <v>79</v>
      </c>
      <c r="F257" s="61">
        <f>F258</f>
        <v>400</v>
      </c>
    </row>
    <row r="258" spans="1:6" s="6" customFormat="1" ht="30">
      <c r="A258" s="27" t="s">
        <v>81</v>
      </c>
      <c r="B258" s="79" t="s">
        <v>535</v>
      </c>
      <c r="C258" s="79" t="s">
        <v>567</v>
      </c>
      <c r="D258" s="79" t="s">
        <v>467</v>
      </c>
      <c r="E258" s="79" t="s">
        <v>80</v>
      </c>
      <c r="F258" s="61">
        <f>ведомственная!G174</f>
        <v>400</v>
      </c>
    </row>
    <row r="259" spans="1:6" s="6" customFormat="1" ht="45">
      <c r="A259" s="12" t="s">
        <v>468</v>
      </c>
      <c r="B259" s="16" t="s">
        <v>535</v>
      </c>
      <c r="C259" s="16" t="s">
        <v>567</v>
      </c>
      <c r="D259" s="16" t="s">
        <v>469</v>
      </c>
      <c r="E259" s="16"/>
      <c r="F259" s="61">
        <f>SUM(F260)</f>
        <v>115</v>
      </c>
    </row>
    <row r="260" spans="1:6" s="6" customFormat="1" ht="15">
      <c r="A260" s="11" t="s">
        <v>310</v>
      </c>
      <c r="B260" s="16" t="s">
        <v>535</v>
      </c>
      <c r="C260" s="16" t="s">
        <v>567</v>
      </c>
      <c r="D260" s="16" t="s">
        <v>470</v>
      </c>
      <c r="E260" s="16"/>
      <c r="F260" s="61">
        <f>SUM(F261)</f>
        <v>115</v>
      </c>
    </row>
    <row r="261" spans="1:6" s="6" customFormat="1" ht="30">
      <c r="A261" s="11" t="s">
        <v>78</v>
      </c>
      <c r="B261" s="16" t="s">
        <v>535</v>
      </c>
      <c r="C261" s="16" t="s">
        <v>567</v>
      </c>
      <c r="D261" s="16" t="s">
        <v>470</v>
      </c>
      <c r="E261" s="16" t="s">
        <v>79</v>
      </c>
      <c r="F261" s="61">
        <f>SUM(F262)</f>
        <v>115</v>
      </c>
    </row>
    <row r="262" spans="1:6" s="6" customFormat="1" ht="30">
      <c r="A262" s="11" t="s">
        <v>81</v>
      </c>
      <c r="B262" s="16" t="s">
        <v>535</v>
      </c>
      <c r="C262" s="16" t="s">
        <v>567</v>
      </c>
      <c r="D262" s="16" t="s">
        <v>470</v>
      </c>
      <c r="E262" s="16" t="s">
        <v>80</v>
      </c>
      <c r="F262" s="62">
        <f>ведомственная!G177</f>
        <v>115</v>
      </c>
    </row>
    <row r="263" spans="1:6" s="6" customFormat="1" ht="60">
      <c r="A263" s="27" t="s">
        <v>119</v>
      </c>
      <c r="B263" s="79" t="s">
        <v>535</v>
      </c>
      <c r="C263" s="79" t="s">
        <v>567</v>
      </c>
      <c r="D263" s="79" t="s">
        <v>244</v>
      </c>
      <c r="E263" s="79"/>
      <c r="F263" s="61">
        <f>SUM(F264+F269+F274)</f>
        <v>216.6</v>
      </c>
    </row>
    <row r="264" spans="1:6" s="6" customFormat="1" ht="45">
      <c r="A264" s="27" t="s">
        <v>120</v>
      </c>
      <c r="B264" s="79" t="s">
        <v>535</v>
      </c>
      <c r="C264" s="79" t="s">
        <v>567</v>
      </c>
      <c r="D264" s="79" t="s">
        <v>199</v>
      </c>
      <c r="E264" s="79"/>
      <c r="F264" s="61">
        <f>SUM(F265)</f>
        <v>210.6</v>
      </c>
    </row>
    <row r="265" spans="1:6" s="6" customFormat="1" ht="30">
      <c r="A265" s="11" t="s">
        <v>471</v>
      </c>
      <c r="B265" s="79" t="s">
        <v>535</v>
      </c>
      <c r="C265" s="79" t="s">
        <v>567</v>
      </c>
      <c r="D265" s="16" t="s">
        <v>245</v>
      </c>
      <c r="E265" s="16"/>
      <c r="F265" s="61">
        <f>SUM(F266)</f>
        <v>210.6</v>
      </c>
    </row>
    <row r="266" spans="1:6" s="6" customFormat="1" ht="15">
      <c r="A266" s="11" t="s">
        <v>310</v>
      </c>
      <c r="B266" s="79" t="s">
        <v>535</v>
      </c>
      <c r="C266" s="79" t="s">
        <v>567</v>
      </c>
      <c r="D266" s="16" t="s">
        <v>472</v>
      </c>
      <c r="E266" s="16"/>
      <c r="F266" s="61">
        <f>SUM(F267)</f>
        <v>210.6</v>
      </c>
    </row>
    <row r="267" spans="1:6" s="6" customFormat="1" ht="30">
      <c r="A267" s="11" t="s">
        <v>78</v>
      </c>
      <c r="B267" s="79" t="s">
        <v>535</v>
      </c>
      <c r="C267" s="79" t="s">
        <v>567</v>
      </c>
      <c r="D267" s="16" t="s">
        <v>472</v>
      </c>
      <c r="E267" s="16" t="s">
        <v>79</v>
      </c>
      <c r="F267" s="61">
        <f>SUM(F268)</f>
        <v>210.6</v>
      </c>
    </row>
    <row r="268" spans="1:6" s="6" customFormat="1" ht="30">
      <c r="A268" s="11" t="s">
        <v>81</v>
      </c>
      <c r="B268" s="79" t="s">
        <v>535</v>
      </c>
      <c r="C268" s="79" t="s">
        <v>567</v>
      </c>
      <c r="D268" s="16" t="s">
        <v>472</v>
      </c>
      <c r="E268" s="16" t="s">
        <v>80</v>
      </c>
      <c r="F268" s="62">
        <f>ведомственная!G183</f>
        <v>210.6</v>
      </c>
    </row>
    <row r="269" spans="1:6" s="6" customFormat="1" ht="45">
      <c r="A269" s="27" t="s">
        <v>56</v>
      </c>
      <c r="B269" s="79" t="s">
        <v>535</v>
      </c>
      <c r="C269" s="79" t="s">
        <v>567</v>
      </c>
      <c r="D269" s="79" t="s">
        <v>57</v>
      </c>
      <c r="E269" s="79"/>
      <c r="F269" s="62">
        <f>F270</f>
        <v>5</v>
      </c>
    </row>
    <row r="270" spans="1:6" s="6" customFormat="1" ht="30">
      <c r="A270" s="27" t="s">
        <v>58</v>
      </c>
      <c r="B270" s="79" t="s">
        <v>535</v>
      </c>
      <c r="C270" s="79" t="s">
        <v>567</v>
      </c>
      <c r="D270" s="79" t="s">
        <v>59</v>
      </c>
      <c r="E270" s="79"/>
      <c r="F270" s="62">
        <f>F271</f>
        <v>5</v>
      </c>
    </row>
    <row r="271" spans="1:6" s="6" customFormat="1" ht="15">
      <c r="A271" s="27" t="s">
        <v>310</v>
      </c>
      <c r="B271" s="79" t="s">
        <v>535</v>
      </c>
      <c r="C271" s="79" t="s">
        <v>567</v>
      </c>
      <c r="D271" s="79" t="s">
        <v>60</v>
      </c>
      <c r="E271" s="79"/>
      <c r="F271" s="62">
        <f>F272</f>
        <v>5</v>
      </c>
    </row>
    <row r="272" spans="1:6" s="6" customFormat="1" ht="30">
      <c r="A272" s="27" t="s">
        <v>78</v>
      </c>
      <c r="B272" s="79" t="s">
        <v>535</v>
      </c>
      <c r="C272" s="79" t="s">
        <v>567</v>
      </c>
      <c r="D272" s="79" t="s">
        <v>60</v>
      </c>
      <c r="E272" s="79" t="s">
        <v>79</v>
      </c>
      <c r="F272" s="62">
        <f>F273</f>
        <v>5</v>
      </c>
    </row>
    <row r="273" spans="1:6" s="6" customFormat="1" ht="30">
      <c r="A273" s="27" t="s">
        <v>81</v>
      </c>
      <c r="B273" s="79" t="s">
        <v>535</v>
      </c>
      <c r="C273" s="79" t="s">
        <v>567</v>
      </c>
      <c r="D273" s="79" t="s">
        <v>60</v>
      </c>
      <c r="E273" s="79" t="s">
        <v>80</v>
      </c>
      <c r="F273" s="62">
        <f>ведомственная!G189</f>
        <v>5</v>
      </c>
    </row>
    <row r="274" spans="1:6" s="6" customFormat="1" ht="60">
      <c r="A274" s="27" t="s">
        <v>61</v>
      </c>
      <c r="B274" s="79" t="s">
        <v>535</v>
      </c>
      <c r="C274" s="79" t="s">
        <v>567</v>
      </c>
      <c r="D274" s="79" t="s">
        <v>63</v>
      </c>
      <c r="E274" s="79"/>
      <c r="F274" s="62">
        <f>F275</f>
        <v>1</v>
      </c>
    </row>
    <row r="275" spans="1:6" s="6" customFormat="1" ht="30">
      <c r="A275" s="27" t="s">
        <v>62</v>
      </c>
      <c r="B275" s="79" t="s">
        <v>535</v>
      </c>
      <c r="C275" s="79" t="s">
        <v>567</v>
      </c>
      <c r="D275" s="79" t="s">
        <v>64</v>
      </c>
      <c r="E275" s="79"/>
      <c r="F275" s="62">
        <f>F276</f>
        <v>1</v>
      </c>
    </row>
    <row r="276" spans="1:6" s="6" customFormat="1" ht="15">
      <c r="A276" s="27" t="s">
        <v>310</v>
      </c>
      <c r="B276" s="79" t="s">
        <v>535</v>
      </c>
      <c r="C276" s="79" t="s">
        <v>567</v>
      </c>
      <c r="D276" s="79" t="s">
        <v>65</v>
      </c>
      <c r="E276" s="79"/>
      <c r="F276" s="62">
        <f>F277</f>
        <v>1</v>
      </c>
    </row>
    <row r="277" spans="1:6" s="6" customFormat="1" ht="30">
      <c r="A277" s="27" t="s">
        <v>78</v>
      </c>
      <c r="B277" s="79" t="s">
        <v>535</v>
      </c>
      <c r="C277" s="79" t="s">
        <v>567</v>
      </c>
      <c r="D277" s="79" t="s">
        <v>65</v>
      </c>
      <c r="E277" s="79" t="s">
        <v>79</v>
      </c>
      <c r="F277" s="62">
        <f>F278</f>
        <v>1</v>
      </c>
    </row>
    <row r="278" spans="1:6" s="6" customFormat="1" ht="30">
      <c r="A278" s="27" t="s">
        <v>81</v>
      </c>
      <c r="B278" s="79" t="s">
        <v>535</v>
      </c>
      <c r="C278" s="79" t="s">
        <v>567</v>
      </c>
      <c r="D278" s="79" t="s">
        <v>65</v>
      </c>
      <c r="E278" s="79" t="s">
        <v>80</v>
      </c>
      <c r="F278" s="62">
        <f>ведомственная!G194</f>
        <v>1</v>
      </c>
    </row>
    <row r="279" spans="1:6" s="6" customFormat="1" ht="45">
      <c r="A279" s="27" t="s">
        <v>291</v>
      </c>
      <c r="B279" s="79" t="s">
        <v>535</v>
      </c>
      <c r="C279" s="79" t="s">
        <v>567</v>
      </c>
      <c r="D279" s="79" t="s">
        <v>200</v>
      </c>
      <c r="E279" s="79"/>
      <c r="F279" s="62">
        <f>SUM(F280)</f>
        <v>100</v>
      </c>
    </row>
    <row r="280" spans="1:6" s="6" customFormat="1" ht="45">
      <c r="A280" s="27" t="s">
        <v>287</v>
      </c>
      <c r="B280" s="79" t="s">
        <v>535</v>
      </c>
      <c r="C280" s="79" t="s">
        <v>567</v>
      </c>
      <c r="D280" s="79" t="s">
        <v>284</v>
      </c>
      <c r="E280" s="79"/>
      <c r="F280" s="62">
        <f>SUM(F281)</f>
        <v>100</v>
      </c>
    </row>
    <row r="281" spans="1:6" s="6" customFormat="1" ht="30">
      <c r="A281" s="27" t="s">
        <v>288</v>
      </c>
      <c r="B281" s="79" t="s">
        <v>535</v>
      </c>
      <c r="C281" s="79" t="s">
        <v>567</v>
      </c>
      <c r="D281" s="79" t="s">
        <v>285</v>
      </c>
      <c r="E281" s="79"/>
      <c r="F281" s="62">
        <f>SUM(F282)</f>
        <v>100</v>
      </c>
    </row>
    <row r="282" spans="1:6" s="6" customFormat="1" ht="15">
      <c r="A282" s="27" t="s">
        <v>310</v>
      </c>
      <c r="B282" s="79" t="s">
        <v>535</v>
      </c>
      <c r="C282" s="79" t="s">
        <v>567</v>
      </c>
      <c r="D282" s="79" t="s">
        <v>286</v>
      </c>
      <c r="E282" s="79"/>
      <c r="F282" s="62">
        <f>SUM(F283)</f>
        <v>100</v>
      </c>
    </row>
    <row r="283" spans="1:6" s="6" customFormat="1" ht="30">
      <c r="A283" s="27" t="s">
        <v>78</v>
      </c>
      <c r="B283" s="79" t="s">
        <v>535</v>
      </c>
      <c r="C283" s="79" t="s">
        <v>567</v>
      </c>
      <c r="D283" s="79" t="s">
        <v>286</v>
      </c>
      <c r="E283" s="79" t="s">
        <v>79</v>
      </c>
      <c r="F283" s="62">
        <f>SUM(F284)</f>
        <v>100</v>
      </c>
    </row>
    <row r="284" spans="1:6" s="6" customFormat="1" ht="30">
      <c r="A284" s="27" t="s">
        <v>81</v>
      </c>
      <c r="B284" s="79" t="s">
        <v>535</v>
      </c>
      <c r="C284" s="79" t="s">
        <v>567</v>
      </c>
      <c r="D284" s="79" t="s">
        <v>286</v>
      </c>
      <c r="E284" s="79" t="s">
        <v>80</v>
      </c>
      <c r="F284" s="62">
        <f>SUM(ведомственная!G200)</f>
        <v>100</v>
      </c>
    </row>
    <row r="285" spans="1:6" s="6" customFormat="1" ht="60">
      <c r="A285" s="34" t="s">
        <v>476</v>
      </c>
      <c r="B285" s="79" t="s">
        <v>535</v>
      </c>
      <c r="C285" s="79" t="s">
        <v>567</v>
      </c>
      <c r="D285" s="16" t="s">
        <v>505</v>
      </c>
      <c r="E285" s="77"/>
      <c r="F285" s="61">
        <f>SUM(F286+F290+F294)</f>
        <v>665</v>
      </c>
    </row>
    <row r="286" spans="1:6" s="6" customFormat="1" ht="77.25" customHeight="1">
      <c r="A286" s="34" t="s">
        <v>393</v>
      </c>
      <c r="B286" s="79" t="s">
        <v>535</v>
      </c>
      <c r="C286" s="79" t="s">
        <v>567</v>
      </c>
      <c r="D286" s="16" t="s">
        <v>482</v>
      </c>
      <c r="E286" s="16"/>
      <c r="F286" s="61">
        <f>SUM(F287)</f>
        <v>350</v>
      </c>
    </row>
    <row r="287" spans="1:6" s="6" customFormat="1" ht="24.75" customHeight="1">
      <c r="A287" s="11" t="s">
        <v>310</v>
      </c>
      <c r="B287" s="79" t="s">
        <v>535</v>
      </c>
      <c r="C287" s="79" t="s">
        <v>567</v>
      </c>
      <c r="D287" s="16" t="s">
        <v>483</v>
      </c>
      <c r="E287" s="16"/>
      <c r="F287" s="61">
        <f>SUM(F288)</f>
        <v>350</v>
      </c>
    </row>
    <row r="288" spans="1:6" s="6" customFormat="1" ht="30">
      <c r="A288" s="11" t="s">
        <v>78</v>
      </c>
      <c r="B288" s="79" t="s">
        <v>535</v>
      </c>
      <c r="C288" s="79" t="s">
        <v>567</v>
      </c>
      <c r="D288" s="16" t="s">
        <v>483</v>
      </c>
      <c r="E288" s="16" t="s">
        <v>79</v>
      </c>
      <c r="F288" s="61">
        <f>SUM(F289)</f>
        <v>350</v>
      </c>
    </row>
    <row r="289" spans="1:6" s="6" customFormat="1" ht="30">
      <c r="A289" s="11" t="s">
        <v>81</v>
      </c>
      <c r="B289" s="79" t="s">
        <v>535</v>
      </c>
      <c r="C289" s="79" t="s">
        <v>567</v>
      </c>
      <c r="D289" s="16" t="s">
        <v>483</v>
      </c>
      <c r="E289" s="16" t="s">
        <v>80</v>
      </c>
      <c r="F289" s="62">
        <f>ведомственная!G204</f>
        <v>350</v>
      </c>
    </row>
    <row r="290" spans="1:6" s="6" customFormat="1" ht="75">
      <c r="A290" s="34" t="s">
        <v>484</v>
      </c>
      <c r="B290" s="79" t="s">
        <v>535</v>
      </c>
      <c r="C290" s="79" t="s">
        <v>567</v>
      </c>
      <c r="D290" s="16" t="s">
        <v>485</v>
      </c>
      <c r="E290" s="16"/>
      <c r="F290" s="61">
        <f>SUM(F291)</f>
        <v>185</v>
      </c>
    </row>
    <row r="291" spans="1:6" s="6" customFormat="1" ht="24" customHeight="1">
      <c r="A291" s="11" t="s">
        <v>310</v>
      </c>
      <c r="B291" s="79" t="s">
        <v>535</v>
      </c>
      <c r="C291" s="79" t="s">
        <v>567</v>
      </c>
      <c r="D291" s="16" t="s">
        <v>486</v>
      </c>
      <c r="E291" s="16"/>
      <c r="F291" s="61">
        <f>SUM(F292)</f>
        <v>185</v>
      </c>
    </row>
    <row r="292" spans="1:6" s="6" customFormat="1" ht="30">
      <c r="A292" s="11" t="s">
        <v>78</v>
      </c>
      <c r="B292" s="79" t="s">
        <v>535</v>
      </c>
      <c r="C292" s="79" t="s">
        <v>567</v>
      </c>
      <c r="D292" s="16" t="s">
        <v>486</v>
      </c>
      <c r="E292" s="16" t="s">
        <v>79</v>
      </c>
      <c r="F292" s="61">
        <f>SUM(F293)</f>
        <v>185</v>
      </c>
    </row>
    <row r="293" spans="1:6" s="6" customFormat="1" ht="30">
      <c r="A293" s="11" t="s">
        <v>81</v>
      </c>
      <c r="B293" s="79" t="s">
        <v>535</v>
      </c>
      <c r="C293" s="79" t="s">
        <v>567</v>
      </c>
      <c r="D293" s="16" t="s">
        <v>486</v>
      </c>
      <c r="E293" s="16" t="s">
        <v>80</v>
      </c>
      <c r="F293" s="62">
        <f>ведомственная!G208</f>
        <v>185</v>
      </c>
    </row>
    <row r="294" spans="1:6" s="6" customFormat="1" ht="60">
      <c r="A294" s="34" t="s">
        <v>394</v>
      </c>
      <c r="B294" s="79" t="s">
        <v>535</v>
      </c>
      <c r="C294" s="79" t="s">
        <v>567</v>
      </c>
      <c r="D294" s="16" t="s">
        <v>487</v>
      </c>
      <c r="E294" s="16"/>
      <c r="F294" s="61">
        <f>SUM(F295)</f>
        <v>130</v>
      </c>
    </row>
    <row r="295" spans="1:6" s="6" customFormat="1" ht="15">
      <c r="A295" s="11" t="s">
        <v>310</v>
      </c>
      <c r="B295" s="79" t="s">
        <v>535</v>
      </c>
      <c r="C295" s="79" t="s">
        <v>567</v>
      </c>
      <c r="D295" s="16" t="s">
        <v>488</v>
      </c>
      <c r="E295" s="16"/>
      <c r="F295" s="61">
        <f>SUM(F296)</f>
        <v>130</v>
      </c>
    </row>
    <row r="296" spans="1:6" s="6" customFormat="1" ht="30">
      <c r="A296" s="11" t="s">
        <v>78</v>
      </c>
      <c r="B296" s="79" t="s">
        <v>535</v>
      </c>
      <c r="C296" s="79" t="s">
        <v>567</v>
      </c>
      <c r="D296" s="16" t="s">
        <v>488</v>
      </c>
      <c r="E296" s="16" t="s">
        <v>79</v>
      </c>
      <c r="F296" s="61">
        <f>SUM(F297)</f>
        <v>130</v>
      </c>
    </row>
    <row r="297" spans="1:6" s="6" customFormat="1" ht="30">
      <c r="A297" s="11" t="s">
        <v>81</v>
      </c>
      <c r="B297" s="79" t="s">
        <v>535</v>
      </c>
      <c r="C297" s="79" t="s">
        <v>567</v>
      </c>
      <c r="D297" s="16" t="s">
        <v>488</v>
      </c>
      <c r="E297" s="16" t="s">
        <v>80</v>
      </c>
      <c r="F297" s="62">
        <f>ведомственная!G212</f>
        <v>130</v>
      </c>
    </row>
    <row r="298" spans="1:6" s="6" customFormat="1" ht="45">
      <c r="A298" s="34" t="s">
        <v>489</v>
      </c>
      <c r="B298" s="79" t="s">
        <v>535</v>
      </c>
      <c r="C298" s="79" t="s">
        <v>567</v>
      </c>
      <c r="D298" s="16" t="s">
        <v>504</v>
      </c>
      <c r="E298" s="77"/>
      <c r="F298" s="61">
        <f>SUM(F299)</f>
        <v>10</v>
      </c>
    </row>
    <row r="299" spans="1:6" s="6" customFormat="1" ht="60">
      <c r="A299" s="35" t="s">
        <v>490</v>
      </c>
      <c r="B299" s="79" t="s">
        <v>535</v>
      </c>
      <c r="C299" s="79" t="s">
        <v>567</v>
      </c>
      <c r="D299" s="16" t="s">
        <v>491</v>
      </c>
      <c r="E299" s="16"/>
      <c r="F299" s="61">
        <f>SUM(F300)</f>
        <v>10</v>
      </c>
    </row>
    <row r="300" spans="1:6" s="6" customFormat="1" ht="15">
      <c r="A300" s="11" t="s">
        <v>310</v>
      </c>
      <c r="B300" s="79" t="s">
        <v>535</v>
      </c>
      <c r="C300" s="79" t="s">
        <v>567</v>
      </c>
      <c r="D300" s="16" t="s">
        <v>509</v>
      </c>
      <c r="E300" s="16"/>
      <c r="F300" s="61">
        <f>SUM(F301)</f>
        <v>10</v>
      </c>
    </row>
    <row r="301" spans="1:6" s="6" customFormat="1" ht="30">
      <c r="A301" s="11" t="s">
        <v>78</v>
      </c>
      <c r="B301" s="79" t="s">
        <v>535</v>
      </c>
      <c r="C301" s="79" t="s">
        <v>567</v>
      </c>
      <c r="D301" s="16" t="s">
        <v>509</v>
      </c>
      <c r="E301" s="16" t="s">
        <v>79</v>
      </c>
      <c r="F301" s="61">
        <f>SUM(F302)</f>
        <v>10</v>
      </c>
    </row>
    <row r="302" spans="1:6" s="6" customFormat="1" ht="30">
      <c r="A302" s="11" t="s">
        <v>81</v>
      </c>
      <c r="B302" s="79" t="s">
        <v>535</v>
      </c>
      <c r="C302" s="79" t="s">
        <v>567</v>
      </c>
      <c r="D302" s="16" t="s">
        <v>509</v>
      </c>
      <c r="E302" s="16" t="s">
        <v>80</v>
      </c>
      <c r="F302" s="62">
        <f>ведомственная!G217</f>
        <v>10</v>
      </c>
    </row>
    <row r="303" spans="1:6" ht="28.5">
      <c r="A303" s="10" t="s">
        <v>560</v>
      </c>
      <c r="B303" s="77" t="s">
        <v>539</v>
      </c>
      <c r="C303" s="77"/>
      <c r="D303" s="77"/>
      <c r="E303" s="77"/>
      <c r="F303" s="60">
        <f>SUM(F304)</f>
        <v>1987.4</v>
      </c>
    </row>
    <row r="304" spans="1:6" ht="45">
      <c r="A304" s="11" t="s">
        <v>574</v>
      </c>
      <c r="B304" s="16" t="s">
        <v>539</v>
      </c>
      <c r="C304" s="16" t="s">
        <v>547</v>
      </c>
      <c r="D304" s="16"/>
      <c r="E304" s="16"/>
      <c r="F304" s="61">
        <f>SUM(F305)</f>
        <v>1987.4</v>
      </c>
    </row>
    <row r="305" spans="1:6" ht="30">
      <c r="A305" s="11" t="s">
        <v>148</v>
      </c>
      <c r="B305" s="16" t="s">
        <v>8</v>
      </c>
      <c r="C305" s="16" t="s">
        <v>547</v>
      </c>
      <c r="D305" s="16" t="s">
        <v>173</v>
      </c>
      <c r="E305" s="16"/>
      <c r="F305" s="61">
        <f>SUM(F306+F311)</f>
        <v>1987.4</v>
      </c>
    </row>
    <row r="306" spans="1:6" ht="30">
      <c r="A306" s="11" t="s">
        <v>5</v>
      </c>
      <c r="B306" s="16" t="s">
        <v>8</v>
      </c>
      <c r="C306" s="16" t="s">
        <v>547</v>
      </c>
      <c r="D306" s="16" t="s">
        <v>174</v>
      </c>
      <c r="E306" s="16"/>
      <c r="F306" s="61">
        <f>SUM(F307+F309)</f>
        <v>1984</v>
      </c>
    </row>
    <row r="307" spans="1:6" ht="75">
      <c r="A307" s="11" t="s">
        <v>117</v>
      </c>
      <c r="B307" s="16" t="s">
        <v>8</v>
      </c>
      <c r="C307" s="16" t="s">
        <v>547</v>
      </c>
      <c r="D307" s="16" t="s">
        <v>174</v>
      </c>
      <c r="E307" s="16" t="s">
        <v>34</v>
      </c>
      <c r="F307" s="61">
        <f>SUM(F308)</f>
        <v>1835.2</v>
      </c>
    </row>
    <row r="308" spans="1:6" s="6" customFormat="1" ht="15">
      <c r="A308" s="11" t="s">
        <v>86</v>
      </c>
      <c r="B308" s="16" t="s">
        <v>8</v>
      </c>
      <c r="C308" s="16" t="s">
        <v>547</v>
      </c>
      <c r="D308" s="16" t="s">
        <v>174</v>
      </c>
      <c r="E308" s="16" t="s">
        <v>87</v>
      </c>
      <c r="F308" s="62">
        <f>ведомственная!G224</f>
        <v>1835.2</v>
      </c>
    </row>
    <row r="309" spans="1:6" ht="30">
      <c r="A309" s="11" t="s">
        <v>78</v>
      </c>
      <c r="B309" s="16" t="s">
        <v>8</v>
      </c>
      <c r="C309" s="16" t="s">
        <v>547</v>
      </c>
      <c r="D309" s="16" t="s">
        <v>174</v>
      </c>
      <c r="E309" s="16" t="s">
        <v>79</v>
      </c>
      <c r="F309" s="61">
        <f>SUM(F310)</f>
        <v>148.8</v>
      </c>
    </row>
    <row r="310" spans="1:6" ht="30">
      <c r="A310" s="11" t="s">
        <v>81</v>
      </c>
      <c r="B310" s="16" t="s">
        <v>8</v>
      </c>
      <c r="C310" s="16" t="s">
        <v>547</v>
      </c>
      <c r="D310" s="16" t="s">
        <v>174</v>
      </c>
      <c r="E310" s="16" t="s">
        <v>80</v>
      </c>
      <c r="F310" s="62">
        <f>ведомственная!G226</f>
        <v>148.8</v>
      </c>
    </row>
    <row r="311" spans="1:6" ht="45">
      <c r="A311" s="27" t="s">
        <v>151</v>
      </c>
      <c r="B311" s="79" t="s">
        <v>8</v>
      </c>
      <c r="C311" s="79" t="s">
        <v>547</v>
      </c>
      <c r="D311" s="16" t="s">
        <v>175</v>
      </c>
      <c r="E311" s="79"/>
      <c r="F311" s="63">
        <f>SUM(F312)</f>
        <v>3.4</v>
      </c>
    </row>
    <row r="312" spans="1:6" ht="15">
      <c r="A312" s="11" t="s">
        <v>82</v>
      </c>
      <c r="B312" s="79" t="s">
        <v>8</v>
      </c>
      <c r="C312" s="79" t="s">
        <v>547</v>
      </c>
      <c r="D312" s="78" t="s">
        <v>175</v>
      </c>
      <c r="E312" s="16" t="s">
        <v>84</v>
      </c>
      <c r="F312" s="63">
        <f>SUM(F313)</f>
        <v>3.4</v>
      </c>
    </row>
    <row r="313" spans="1:6" ht="15">
      <c r="A313" s="11" t="s">
        <v>83</v>
      </c>
      <c r="B313" s="79" t="s">
        <v>8</v>
      </c>
      <c r="C313" s="79" t="s">
        <v>547</v>
      </c>
      <c r="D313" s="78" t="s">
        <v>175</v>
      </c>
      <c r="E313" s="16" t="s">
        <v>85</v>
      </c>
      <c r="F313" s="62">
        <f>ведомственная!G229</f>
        <v>3.4</v>
      </c>
    </row>
    <row r="314" spans="1:6" ht="14.25">
      <c r="A314" s="10" t="s">
        <v>579</v>
      </c>
      <c r="B314" s="77" t="s">
        <v>536</v>
      </c>
      <c r="C314" s="77"/>
      <c r="D314" s="77"/>
      <c r="E314" s="77"/>
      <c r="F314" s="60">
        <f>SUM(F321+F337+F356+F331+F315)</f>
        <v>22236.4</v>
      </c>
    </row>
    <row r="315" spans="1:6" ht="15">
      <c r="A315" s="27" t="s">
        <v>55</v>
      </c>
      <c r="B315" s="79" t="s">
        <v>536</v>
      </c>
      <c r="C315" s="79" t="s">
        <v>548</v>
      </c>
      <c r="D315" s="79"/>
      <c r="E315" s="79"/>
      <c r="F315" s="63">
        <f>F316</f>
        <v>153.1</v>
      </c>
    </row>
    <row r="316" spans="1:6" ht="15">
      <c r="A316" s="27" t="s">
        <v>3</v>
      </c>
      <c r="B316" s="79" t="s">
        <v>536</v>
      </c>
      <c r="C316" s="79" t="s">
        <v>548</v>
      </c>
      <c r="D316" s="79" t="s">
        <v>170</v>
      </c>
      <c r="E316" s="79"/>
      <c r="F316" s="63">
        <f>F317</f>
        <v>153.1</v>
      </c>
    </row>
    <row r="317" spans="1:6" ht="30">
      <c r="A317" s="27" t="s">
        <v>114</v>
      </c>
      <c r="B317" s="79" t="s">
        <v>536</v>
      </c>
      <c r="C317" s="79" t="s">
        <v>548</v>
      </c>
      <c r="D317" s="79" t="s">
        <v>178</v>
      </c>
      <c r="E317" s="79"/>
      <c r="F317" s="63">
        <f>F318</f>
        <v>153.1</v>
      </c>
    </row>
    <row r="318" spans="1:6" ht="15">
      <c r="A318" s="27" t="s">
        <v>154</v>
      </c>
      <c r="B318" s="79" t="s">
        <v>536</v>
      </c>
      <c r="C318" s="79" t="s">
        <v>548</v>
      </c>
      <c r="D318" s="79" t="s">
        <v>179</v>
      </c>
      <c r="E318" s="79"/>
      <c r="F318" s="63">
        <f>F319</f>
        <v>153.1</v>
      </c>
    </row>
    <row r="319" spans="1:6" ht="41.25" customHeight="1">
      <c r="A319" s="27" t="s">
        <v>128</v>
      </c>
      <c r="B319" s="79" t="s">
        <v>536</v>
      </c>
      <c r="C319" s="79" t="s">
        <v>548</v>
      </c>
      <c r="D319" s="79" t="s">
        <v>179</v>
      </c>
      <c r="E319" s="79" t="s">
        <v>130</v>
      </c>
      <c r="F319" s="63">
        <f>F320</f>
        <v>153.1</v>
      </c>
    </row>
    <row r="320" spans="1:6" ht="15">
      <c r="A320" s="27" t="s">
        <v>129</v>
      </c>
      <c r="B320" s="79" t="s">
        <v>536</v>
      </c>
      <c r="C320" s="79" t="s">
        <v>548</v>
      </c>
      <c r="D320" s="79" t="s">
        <v>179</v>
      </c>
      <c r="E320" s="79" t="s">
        <v>131</v>
      </c>
      <c r="F320" s="63">
        <f>ведомственная!G236</f>
        <v>153.1</v>
      </c>
    </row>
    <row r="321" spans="1:6" ht="15">
      <c r="A321" s="11" t="s">
        <v>339</v>
      </c>
      <c r="B321" s="16" t="s">
        <v>536</v>
      </c>
      <c r="C321" s="16" t="s">
        <v>127</v>
      </c>
      <c r="D321" s="77"/>
      <c r="E321" s="77"/>
      <c r="F321" s="62">
        <f>ведомственная!G237</f>
        <v>1437.3999999999999</v>
      </c>
    </row>
    <row r="322" spans="1:6" ht="15">
      <c r="A322" s="11" t="s">
        <v>110</v>
      </c>
      <c r="B322" s="16" t="s">
        <v>536</v>
      </c>
      <c r="C322" s="16" t="s">
        <v>127</v>
      </c>
      <c r="D322" s="16" t="s">
        <v>180</v>
      </c>
      <c r="E322" s="77"/>
      <c r="F322" s="62">
        <f>ведомственная!G238</f>
        <v>1437.3999999999999</v>
      </c>
    </row>
    <row r="323" spans="1:6" ht="45">
      <c r="A323" s="11" t="s">
        <v>428</v>
      </c>
      <c r="B323" s="16" t="s">
        <v>536</v>
      </c>
      <c r="C323" s="16" t="s">
        <v>127</v>
      </c>
      <c r="D323" s="16" t="s">
        <v>427</v>
      </c>
      <c r="E323" s="77"/>
      <c r="F323" s="62">
        <f>ведомственная!G239</f>
        <v>1273.8</v>
      </c>
    </row>
    <row r="324" spans="1:6" ht="30">
      <c r="A324" s="11" t="s">
        <v>42</v>
      </c>
      <c r="B324" s="79" t="s">
        <v>536</v>
      </c>
      <c r="C324" s="79" t="s">
        <v>127</v>
      </c>
      <c r="D324" s="79" t="s">
        <v>41</v>
      </c>
      <c r="E324" s="79"/>
      <c r="F324" s="62">
        <f>F325</f>
        <v>1273.8</v>
      </c>
    </row>
    <row r="325" spans="1:6" ht="30">
      <c r="A325" s="11" t="s">
        <v>78</v>
      </c>
      <c r="B325" s="79" t="s">
        <v>536</v>
      </c>
      <c r="C325" s="79" t="s">
        <v>127</v>
      </c>
      <c r="D325" s="79" t="s">
        <v>41</v>
      </c>
      <c r="E325" s="79" t="s">
        <v>79</v>
      </c>
      <c r="F325" s="62">
        <f>F326</f>
        <v>1273.8</v>
      </c>
    </row>
    <row r="326" spans="1:6" ht="30">
      <c r="A326" s="11" t="s">
        <v>81</v>
      </c>
      <c r="B326" s="79" t="s">
        <v>536</v>
      </c>
      <c r="C326" s="79" t="s">
        <v>127</v>
      </c>
      <c r="D326" s="79" t="s">
        <v>41</v>
      </c>
      <c r="E326" s="79" t="s">
        <v>80</v>
      </c>
      <c r="F326" s="62">
        <f>ведомственная!G242</f>
        <v>1273.8</v>
      </c>
    </row>
    <row r="327" spans="1:6" ht="45">
      <c r="A327" s="11" t="s">
        <v>0</v>
      </c>
      <c r="B327" s="16" t="s">
        <v>536</v>
      </c>
      <c r="C327" s="16" t="s">
        <v>127</v>
      </c>
      <c r="D327" s="16" t="s">
        <v>165</v>
      </c>
      <c r="E327" s="79"/>
      <c r="F327" s="62">
        <f>SUM(F328)</f>
        <v>163.6</v>
      </c>
    </row>
    <row r="328" spans="1:6" ht="30">
      <c r="A328" s="11" t="s">
        <v>340</v>
      </c>
      <c r="B328" s="16" t="s">
        <v>536</v>
      </c>
      <c r="C328" s="16" t="s">
        <v>127</v>
      </c>
      <c r="D328" s="16" t="s">
        <v>341</v>
      </c>
      <c r="E328" s="77"/>
      <c r="F328" s="62">
        <f>ведомственная!G244</f>
        <v>163.6</v>
      </c>
    </row>
    <row r="329" spans="1:6" ht="30">
      <c r="A329" s="11" t="s">
        <v>78</v>
      </c>
      <c r="B329" s="16" t="s">
        <v>536</v>
      </c>
      <c r="C329" s="16" t="s">
        <v>127</v>
      </c>
      <c r="D329" s="16" t="s">
        <v>341</v>
      </c>
      <c r="E329" s="16" t="s">
        <v>79</v>
      </c>
      <c r="F329" s="62">
        <f>ведомственная!G245</f>
        <v>163.6</v>
      </c>
    </row>
    <row r="330" spans="1:6" ht="30">
      <c r="A330" s="11" t="s">
        <v>81</v>
      </c>
      <c r="B330" s="16" t="s">
        <v>536</v>
      </c>
      <c r="C330" s="16" t="s">
        <v>127</v>
      </c>
      <c r="D330" s="16" t="s">
        <v>341</v>
      </c>
      <c r="E330" s="16" t="s">
        <v>80</v>
      </c>
      <c r="F330" s="62">
        <f>ведомственная!G246</f>
        <v>163.6</v>
      </c>
    </row>
    <row r="331" spans="1:6" ht="15">
      <c r="A331" s="27" t="s">
        <v>43</v>
      </c>
      <c r="B331" s="79" t="s">
        <v>536</v>
      </c>
      <c r="C331" s="79" t="s">
        <v>542</v>
      </c>
      <c r="D331" s="79"/>
      <c r="E331" s="79"/>
      <c r="F331" s="62">
        <f>F332</f>
        <v>300</v>
      </c>
    </row>
    <row r="332" spans="1:6" ht="15">
      <c r="A332" s="27" t="s">
        <v>7</v>
      </c>
      <c r="B332" s="79" t="s">
        <v>536</v>
      </c>
      <c r="C332" s="79" t="s">
        <v>542</v>
      </c>
      <c r="D332" s="79" t="s">
        <v>180</v>
      </c>
      <c r="E332" s="79"/>
      <c r="F332" s="62">
        <f>F333</f>
        <v>300</v>
      </c>
    </row>
    <row r="333" spans="1:6" ht="30">
      <c r="A333" s="27" t="s">
        <v>44</v>
      </c>
      <c r="B333" s="79" t="s">
        <v>536</v>
      </c>
      <c r="C333" s="79" t="s">
        <v>542</v>
      </c>
      <c r="D333" s="79" t="s">
        <v>45</v>
      </c>
      <c r="E333" s="79"/>
      <c r="F333" s="62">
        <f>F334</f>
        <v>300</v>
      </c>
    </row>
    <row r="334" spans="1:6" ht="45">
      <c r="A334" s="27" t="s">
        <v>47</v>
      </c>
      <c r="B334" s="79" t="s">
        <v>536</v>
      </c>
      <c r="C334" s="79" t="s">
        <v>542</v>
      </c>
      <c r="D334" s="79" t="s">
        <v>46</v>
      </c>
      <c r="E334" s="79"/>
      <c r="F334" s="62">
        <f>F335</f>
        <v>300</v>
      </c>
    </row>
    <row r="335" spans="1:6" ht="30">
      <c r="A335" s="27" t="s">
        <v>78</v>
      </c>
      <c r="B335" s="79" t="s">
        <v>536</v>
      </c>
      <c r="C335" s="79" t="s">
        <v>542</v>
      </c>
      <c r="D335" s="79" t="s">
        <v>46</v>
      </c>
      <c r="E335" s="79" t="s">
        <v>79</v>
      </c>
      <c r="F335" s="62">
        <f>F336</f>
        <v>300</v>
      </c>
    </row>
    <row r="336" spans="1:6" ht="30">
      <c r="A336" s="27" t="s">
        <v>81</v>
      </c>
      <c r="B336" s="79" t="s">
        <v>536</v>
      </c>
      <c r="C336" s="79" t="s">
        <v>542</v>
      </c>
      <c r="D336" s="79" t="s">
        <v>46</v>
      </c>
      <c r="E336" s="79" t="s">
        <v>80</v>
      </c>
      <c r="F336" s="62">
        <f>ведомственная!G252</f>
        <v>300</v>
      </c>
    </row>
    <row r="337" spans="1:6" ht="15">
      <c r="A337" s="11" t="s">
        <v>118</v>
      </c>
      <c r="B337" s="16" t="s">
        <v>536</v>
      </c>
      <c r="C337" s="16" t="s">
        <v>547</v>
      </c>
      <c r="D337" s="16"/>
      <c r="E337" s="16"/>
      <c r="F337" s="61">
        <f>SUM(F338+F343+F348)</f>
        <v>19880.7</v>
      </c>
    </row>
    <row r="338" spans="1:6" ht="15" hidden="1">
      <c r="A338" s="11" t="s">
        <v>110</v>
      </c>
      <c r="B338" s="16" t="s">
        <v>536</v>
      </c>
      <c r="C338" s="16" t="s">
        <v>547</v>
      </c>
      <c r="D338" s="16" t="s">
        <v>180</v>
      </c>
      <c r="E338" s="16"/>
      <c r="F338" s="61">
        <f>SUM(F339)</f>
        <v>0</v>
      </c>
    </row>
    <row r="339" spans="1:6" ht="15" hidden="1">
      <c r="A339" s="11" t="s">
        <v>9</v>
      </c>
      <c r="B339" s="16" t="s">
        <v>536</v>
      </c>
      <c r="C339" s="16" t="s">
        <v>547</v>
      </c>
      <c r="D339" s="16" t="s">
        <v>181</v>
      </c>
      <c r="E339" s="16"/>
      <c r="F339" s="61">
        <f>SUM(F340)</f>
        <v>0</v>
      </c>
    </row>
    <row r="340" spans="1:6" s="3" customFormat="1" ht="45" hidden="1">
      <c r="A340" s="26" t="s">
        <v>246</v>
      </c>
      <c r="B340" s="16" t="s">
        <v>536</v>
      </c>
      <c r="C340" s="16" t="s">
        <v>547</v>
      </c>
      <c r="D340" s="16" t="s">
        <v>417</v>
      </c>
      <c r="E340" s="16"/>
      <c r="F340" s="64">
        <f>SUM(F341)</f>
        <v>0</v>
      </c>
    </row>
    <row r="341" spans="1:6" s="3" customFormat="1" ht="30" hidden="1">
      <c r="A341" s="11" t="s">
        <v>104</v>
      </c>
      <c r="B341" s="16" t="s">
        <v>536</v>
      </c>
      <c r="C341" s="16" t="s">
        <v>547</v>
      </c>
      <c r="D341" s="16" t="s">
        <v>417</v>
      </c>
      <c r="E341" s="16" t="s">
        <v>79</v>
      </c>
      <c r="F341" s="64">
        <f>SUM(F342)</f>
        <v>0</v>
      </c>
    </row>
    <row r="342" spans="1:6" s="3" customFormat="1" ht="30" hidden="1">
      <c r="A342" s="11" t="s">
        <v>105</v>
      </c>
      <c r="B342" s="16" t="s">
        <v>536</v>
      </c>
      <c r="C342" s="16" t="s">
        <v>547</v>
      </c>
      <c r="D342" s="16" t="s">
        <v>417</v>
      </c>
      <c r="E342" s="16" t="s">
        <v>80</v>
      </c>
      <c r="F342" s="62">
        <f>ведомственная!G258</f>
        <v>0</v>
      </c>
    </row>
    <row r="343" spans="1:6" s="3" customFormat="1" ht="15.75">
      <c r="A343" s="27" t="s">
        <v>13</v>
      </c>
      <c r="B343" s="16" t="s">
        <v>536</v>
      </c>
      <c r="C343" s="16" t="s">
        <v>547</v>
      </c>
      <c r="D343" s="16" t="s">
        <v>190</v>
      </c>
      <c r="E343" s="16"/>
      <c r="F343" s="62">
        <f>SUM(F344)</f>
        <v>12939</v>
      </c>
    </row>
    <row r="344" spans="1:6" s="3" customFormat="1" ht="30">
      <c r="A344" s="27" t="s">
        <v>191</v>
      </c>
      <c r="B344" s="16" t="s">
        <v>536</v>
      </c>
      <c r="C344" s="16" t="s">
        <v>547</v>
      </c>
      <c r="D344" s="16" t="s">
        <v>192</v>
      </c>
      <c r="E344" s="16"/>
      <c r="F344" s="62">
        <f>SUM(F345)</f>
        <v>12939</v>
      </c>
    </row>
    <row r="345" spans="1:6" s="3" customFormat="1" ht="75">
      <c r="A345" s="27" t="s">
        <v>36</v>
      </c>
      <c r="B345" s="16" t="s">
        <v>536</v>
      </c>
      <c r="C345" s="16" t="s">
        <v>547</v>
      </c>
      <c r="D345" s="16" t="s">
        <v>35</v>
      </c>
      <c r="E345" s="16"/>
      <c r="F345" s="62">
        <f>F346</f>
        <v>12939</v>
      </c>
    </row>
    <row r="346" spans="1:6" s="3" customFormat="1" ht="15.75">
      <c r="A346" s="27" t="s">
        <v>98</v>
      </c>
      <c r="B346" s="16" t="s">
        <v>536</v>
      </c>
      <c r="C346" s="16" t="s">
        <v>547</v>
      </c>
      <c r="D346" s="16" t="s">
        <v>35</v>
      </c>
      <c r="E346" s="16" t="s">
        <v>95</v>
      </c>
      <c r="F346" s="62">
        <f>SUM(F347)</f>
        <v>12939</v>
      </c>
    </row>
    <row r="347" spans="1:6" s="3" customFormat="1" ht="15.75">
      <c r="A347" s="27" t="s">
        <v>561</v>
      </c>
      <c r="B347" s="16" t="s">
        <v>536</v>
      </c>
      <c r="C347" s="16" t="s">
        <v>547</v>
      </c>
      <c r="D347" s="16" t="s">
        <v>35</v>
      </c>
      <c r="E347" s="16" t="s">
        <v>585</v>
      </c>
      <c r="F347" s="62">
        <f>SUM(ведомственная!G263)</f>
        <v>12939</v>
      </c>
    </row>
    <row r="348" spans="1:6" s="3" customFormat="1" ht="45">
      <c r="A348" s="27" t="s">
        <v>282</v>
      </c>
      <c r="B348" s="16" t="s">
        <v>536</v>
      </c>
      <c r="C348" s="16" t="s">
        <v>547</v>
      </c>
      <c r="D348" s="16" t="s">
        <v>279</v>
      </c>
      <c r="E348" s="16"/>
      <c r="F348" s="62">
        <f>SUM(F349)</f>
        <v>6941.7</v>
      </c>
    </row>
    <row r="349" spans="1:6" s="3" customFormat="1" ht="90">
      <c r="A349" s="27" t="s">
        <v>283</v>
      </c>
      <c r="B349" s="16" t="s">
        <v>536</v>
      </c>
      <c r="C349" s="16" t="s">
        <v>547</v>
      </c>
      <c r="D349" s="16" t="s">
        <v>280</v>
      </c>
      <c r="E349" s="16"/>
      <c r="F349" s="62">
        <f>SUM(F350+F353)</f>
        <v>6941.7</v>
      </c>
    </row>
    <row r="350" spans="1:6" s="3" customFormat="1" ht="45">
      <c r="A350" s="27" t="s">
        <v>246</v>
      </c>
      <c r="B350" s="16" t="s">
        <v>536</v>
      </c>
      <c r="C350" s="16" t="s">
        <v>547</v>
      </c>
      <c r="D350" s="16" t="s">
        <v>281</v>
      </c>
      <c r="E350" s="16"/>
      <c r="F350" s="62">
        <f>SUM(F351)</f>
        <v>6861.7</v>
      </c>
    </row>
    <row r="351" spans="1:6" s="3" customFormat="1" ht="30">
      <c r="A351" s="27" t="s">
        <v>78</v>
      </c>
      <c r="B351" s="16" t="s">
        <v>536</v>
      </c>
      <c r="C351" s="16" t="s">
        <v>547</v>
      </c>
      <c r="D351" s="16" t="s">
        <v>281</v>
      </c>
      <c r="E351" s="16" t="s">
        <v>79</v>
      </c>
      <c r="F351" s="62">
        <f>SUM(F352)</f>
        <v>6861.7</v>
      </c>
    </row>
    <row r="352" spans="1:6" s="3" customFormat="1" ht="30">
      <c r="A352" s="27" t="s">
        <v>81</v>
      </c>
      <c r="B352" s="79" t="s">
        <v>536</v>
      </c>
      <c r="C352" s="79" t="s">
        <v>547</v>
      </c>
      <c r="D352" s="79" t="s">
        <v>281</v>
      </c>
      <c r="E352" s="79" t="s">
        <v>80</v>
      </c>
      <c r="F352" s="65">
        <f>SUM(ведомственная!G268)</f>
        <v>6861.7</v>
      </c>
    </row>
    <row r="353" spans="1:6" s="3" customFormat="1" ht="45">
      <c r="A353" s="27" t="s">
        <v>591</v>
      </c>
      <c r="B353" s="79" t="s">
        <v>536</v>
      </c>
      <c r="C353" s="79" t="s">
        <v>547</v>
      </c>
      <c r="D353" s="79" t="s">
        <v>592</v>
      </c>
      <c r="E353" s="79"/>
      <c r="F353" s="107">
        <f>SUM(F354)</f>
        <v>80</v>
      </c>
    </row>
    <row r="354" spans="1:6" s="3" customFormat="1" ht="30">
      <c r="A354" s="27" t="s">
        <v>78</v>
      </c>
      <c r="B354" s="79" t="s">
        <v>536</v>
      </c>
      <c r="C354" s="79" t="s">
        <v>547</v>
      </c>
      <c r="D354" s="79" t="s">
        <v>592</v>
      </c>
      <c r="E354" s="79" t="s">
        <v>79</v>
      </c>
      <c r="F354" s="107">
        <f>SUM(F355)</f>
        <v>80</v>
      </c>
    </row>
    <row r="355" spans="1:6" s="3" customFormat="1" ht="30">
      <c r="A355" s="27" t="s">
        <v>81</v>
      </c>
      <c r="B355" s="79" t="s">
        <v>536</v>
      </c>
      <c r="C355" s="79" t="s">
        <v>547</v>
      </c>
      <c r="D355" s="79" t="s">
        <v>592</v>
      </c>
      <c r="E355" s="79" t="s">
        <v>80</v>
      </c>
      <c r="F355" s="107">
        <f>SUM(ведомственная!G271)</f>
        <v>80</v>
      </c>
    </row>
    <row r="356" spans="1:6" s="6" customFormat="1" ht="15">
      <c r="A356" s="27" t="s">
        <v>580</v>
      </c>
      <c r="B356" s="79" t="s">
        <v>536</v>
      </c>
      <c r="C356" s="79" t="s">
        <v>581</v>
      </c>
      <c r="D356" s="79"/>
      <c r="E356" s="79"/>
      <c r="F356" s="107">
        <f>SUM(F357+F370+F364)</f>
        <v>465.2</v>
      </c>
    </row>
    <row r="357" spans="1:6" s="6" customFormat="1" ht="15">
      <c r="A357" s="27" t="s">
        <v>3</v>
      </c>
      <c r="B357" s="79" t="s">
        <v>536</v>
      </c>
      <c r="C357" s="79" t="s">
        <v>581</v>
      </c>
      <c r="D357" s="79" t="s">
        <v>170</v>
      </c>
      <c r="E357" s="79"/>
      <c r="F357" s="107">
        <f>SUM(F358)</f>
        <v>400.2</v>
      </c>
    </row>
    <row r="358" spans="1:6" s="6" customFormat="1" ht="30">
      <c r="A358" s="27" t="s">
        <v>294</v>
      </c>
      <c r="B358" s="79" t="s">
        <v>536</v>
      </c>
      <c r="C358" s="79" t="s">
        <v>581</v>
      </c>
      <c r="D358" s="79" t="s">
        <v>295</v>
      </c>
      <c r="E358" s="79"/>
      <c r="F358" s="107">
        <f>SUM(F359)</f>
        <v>400.2</v>
      </c>
    </row>
    <row r="359" spans="1:6" s="6" customFormat="1" ht="15">
      <c r="A359" s="27" t="s">
        <v>154</v>
      </c>
      <c r="B359" s="79" t="s">
        <v>536</v>
      </c>
      <c r="C359" s="79" t="s">
        <v>581</v>
      </c>
      <c r="D359" s="79" t="s">
        <v>296</v>
      </c>
      <c r="E359" s="79"/>
      <c r="F359" s="107">
        <f>SUM(F360+F362)</f>
        <v>400.2</v>
      </c>
    </row>
    <row r="360" spans="1:6" s="6" customFormat="1" ht="30">
      <c r="A360" s="27" t="s">
        <v>78</v>
      </c>
      <c r="B360" s="79" t="s">
        <v>536</v>
      </c>
      <c r="C360" s="79" t="s">
        <v>581</v>
      </c>
      <c r="D360" s="79" t="s">
        <v>296</v>
      </c>
      <c r="E360" s="79" t="s">
        <v>79</v>
      </c>
      <c r="F360" s="65">
        <f>ведомственная!G276</f>
        <v>298.2</v>
      </c>
    </row>
    <row r="361" spans="1:6" s="6" customFormat="1" ht="30">
      <c r="A361" s="27" t="s">
        <v>81</v>
      </c>
      <c r="B361" s="16" t="s">
        <v>536</v>
      </c>
      <c r="C361" s="16" t="s">
        <v>581</v>
      </c>
      <c r="D361" s="16" t="s">
        <v>296</v>
      </c>
      <c r="E361" s="16" t="s">
        <v>80</v>
      </c>
      <c r="F361" s="62">
        <f>ведомственная!G277</f>
        <v>298.2</v>
      </c>
    </row>
    <row r="362" spans="1:6" s="6" customFormat="1" ht="15">
      <c r="A362" s="11" t="s">
        <v>82</v>
      </c>
      <c r="B362" s="16" t="s">
        <v>536</v>
      </c>
      <c r="C362" s="16" t="s">
        <v>581</v>
      </c>
      <c r="D362" s="16" t="s">
        <v>296</v>
      </c>
      <c r="E362" s="16" t="s">
        <v>84</v>
      </c>
      <c r="F362" s="64">
        <f>SUM(F363)</f>
        <v>102</v>
      </c>
    </row>
    <row r="363" spans="1:6" s="6" customFormat="1" ht="15">
      <c r="A363" s="11" t="s">
        <v>116</v>
      </c>
      <c r="B363" s="16" t="s">
        <v>536</v>
      </c>
      <c r="C363" s="16" t="s">
        <v>581</v>
      </c>
      <c r="D363" s="16" t="s">
        <v>296</v>
      </c>
      <c r="E363" s="16" t="s">
        <v>115</v>
      </c>
      <c r="F363" s="62">
        <f>ведомственная!G279</f>
        <v>102</v>
      </c>
    </row>
    <row r="364" spans="1:6" s="6" customFormat="1" ht="60">
      <c r="A364" s="27" t="s">
        <v>49</v>
      </c>
      <c r="B364" s="16" t="s">
        <v>536</v>
      </c>
      <c r="C364" s="16" t="s">
        <v>581</v>
      </c>
      <c r="D364" s="16" t="s">
        <v>50</v>
      </c>
      <c r="E364" s="16"/>
      <c r="F364" s="62">
        <f>SUM(F365)</f>
        <v>20</v>
      </c>
    </row>
    <row r="365" spans="1:6" s="6" customFormat="1" ht="45">
      <c r="A365" s="27" t="s">
        <v>272</v>
      </c>
      <c r="B365" s="16" t="s">
        <v>536</v>
      </c>
      <c r="C365" s="16" t="s">
        <v>581</v>
      </c>
      <c r="D365" s="16" t="s">
        <v>273</v>
      </c>
      <c r="E365" s="16"/>
      <c r="F365" s="62">
        <f>SUM(F366)</f>
        <v>20</v>
      </c>
    </row>
    <row r="366" spans="1:6" s="6" customFormat="1" ht="30">
      <c r="A366" s="27" t="s">
        <v>586</v>
      </c>
      <c r="B366" s="16" t="s">
        <v>536</v>
      </c>
      <c r="C366" s="16" t="s">
        <v>581</v>
      </c>
      <c r="D366" s="16" t="s">
        <v>274</v>
      </c>
      <c r="E366" s="16"/>
      <c r="F366" s="62">
        <f>SUM(F367)</f>
        <v>20</v>
      </c>
    </row>
    <row r="367" spans="1:6" s="6" customFormat="1" ht="45">
      <c r="A367" s="27" t="s">
        <v>276</v>
      </c>
      <c r="B367" s="16" t="s">
        <v>536</v>
      </c>
      <c r="C367" s="16" t="s">
        <v>581</v>
      </c>
      <c r="D367" s="16" t="s">
        <v>275</v>
      </c>
      <c r="E367" s="16"/>
      <c r="F367" s="62">
        <f>SUM(F368)</f>
        <v>20</v>
      </c>
    </row>
    <row r="368" spans="1:6" s="6" customFormat="1" ht="15">
      <c r="A368" s="27" t="s">
        <v>82</v>
      </c>
      <c r="B368" s="16" t="s">
        <v>536</v>
      </c>
      <c r="C368" s="16" t="s">
        <v>581</v>
      </c>
      <c r="D368" s="16" t="s">
        <v>275</v>
      </c>
      <c r="E368" s="16" t="s">
        <v>84</v>
      </c>
      <c r="F368" s="62">
        <f>SUM(F369)</f>
        <v>20</v>
      </c>
    </row>
    <row r="369" spans="1:6" s="6" customFormat="1" ht="45">
      <c r="A369" s="27" t="s">
        <v>278</v>
      </c>
      <c r="B369" s="16" t="s">
        <v>536</v>
      </c>
      <c r="C369" s="16" t="s">
        <v>581</v>
      </c>
      <c r="D369" s="16" t="s">
        <v>275</v>
      </c>
      <c r="E369" s="16" t="s">
        <v>277</v>
      </c>
      <c r="F369" s="62">
        <f>SUM(ведомственная!G285)</f>
        <v>20</v>
      </c>
    </row>
    <row r="370" spans="1:6" s="6" customFormat="1" ht="60">
      <c r="A370" s="11" t="s">
        <v>48</v>
      </c>
      <c r="B370" s="16" t="s">
        <v>536</v>
      </c>
      <c r="C370" s="16" t="s">
        <v>581</v>
      </c>
      <c r="D370" s="16" t="s">
        <v>506</v>
      </c>
      <c r="E370" s="77"/>
      <c r="F370" s="61">
        <f>SUM(F371+F375)</f>
        <v>45</v>
      </c>
    </row>
    <row r="371" spans="1:6" s="6" customFormat="1" ht="75">
      <c r="A371" s="11" t="s">
        <v>465</v>
      </c>
      <c r="B371" s="16" t="s">
        <v>536</v>
      </c>
      <c r="C371" s="16" t="s">
        <v>581</v>
      </c>
      <c r="D371" s="16" t="s">
        <v>466</v>
      </c>
      <c r="E371" s="16"/>
      <c r="F371" s="61">
        <f>SUM(F372)</f>
        <v>20</v>
      </c>
    </row>
    <row r="372" spans="1:6" s="6" customFormat="1" ht="15">
      <c r="A372" s="11" t="s">
        <v>310</v>
      </c>
      <c r="B372" s="16" t="s">
        <v>536</v>
      </c>
      <c r="C372" s="16" t="s">
        <v>581</v>
      </c>
      <c r="D372" s="16" t="s">
        <v>467</v>
      </c>
      <c r="E372" s="16"/>
      <c r="F372" s="61">
        <f>SUM(F373)</f>
        <v>20</v>
      </c>
    </row>
    <row r="373" spans="1:6" s="6" customFormat="1" ht="30">
      <c r="A373" s="11" t="s">
        <v>78</v>
      </c>
      <c r="B373" s="16" t="s">
        <v>536</v>
      </c>
      <c r="C373" s="16" t="s">
        <v>581</v>
      </c>
      <c r="D373" s="16" t="s">
        <v>467</v>
      </c>
      <c r="E373" s="16" t="s">
        <v>79</v>
      </c>
      <c r="F373" s="61">
        <f>SUM(F374)</f>
        <v>20</v>
      </c>
    </row>
    <row r="374" spans="1:6" ht="30">
      <c r="A374" s="11" t="s">
        <v>81</v>
      </c>
      <c r="B374" s="16" t="s">
        <v>536</v>
      </c>
      <c r="C374" s="16" t="s">
        <v>581</v>
      </c>
      <c r="D374" s="16" t="s">
        <v>467</v>
      </c>
      <c r="E374" s="16" t="s">
        <v>80</v>
      </c>
      <c r="F374" s="62">
        <f>ведомственная!G290</f>
        <v>20</v>
      </c>
    </row>
    <row r="375" spans="1:6" ht="45">
      <c r="A375" s="27" t="s">
        <v>346</v>
      </c>
      <c r="B375" s="16" t="s">
        <v>536</v>
      </c>
      <c r="C375" s="16" t="s">
        <v>581</v>
      </c>
      <c r="D375" s="16" t="s">
        <v>469</v>
      </c>
      <c r="E375" s="16"/>
      <c r="F375" s="62">
        <f>F376</f>
        <v>25</v>
      </c>
    </row>
    <row r="376" spans="1:6" ht="15">
      <c r="A376" s="27" t="s">
        <v>310</v>
      </c>
      <c r="B376" s="16" t="s">
        <v>536</v>
      </c>
      <c r="C376" s="16" t="s">
        <v>581</v>
      </c>
      <c r="D376" s="16" t="s">
        <v>470</v>
      </c>
      <c r="E376" s="16"/>
      <c r="F376" s="62">
        <f>F377</f>
        <v>25</v>
      </c>
    </row>
    <row r="377" spans="1:6" ht="30">
      <c r="A377" s="27" t="s">
        <v>78</v>
      </c>
      <c r="B377" s="16" t="s">
        <v>536</v>
      </c>
      <c r="C377" s="16" t="s">
        <v>581</v>
      </c>
      <c r="D377" s="16" t="s">
        <v>470</v>
      </c>
      <c r="E377" s="16" t="s">
        <v>79</v>
      </c>
      <c r="F377" s="62">
        <f>F378</f>
        <v>25</v>
      </c>
    </row>
    <row r="378" spans="1:6" ht="30">
      <c r="A378" s="27" t="s">
        <v>81</v>
      </c>
      <c r="B378" s="16" t="s">
        <v>536</v>
      </c>
      <c r="C378" s="16" t="s">
        <v>581</v>
      </c>
      <c r="D378" s="16" t="s">
        <v>470</v>
      </c>
      <c r="E378" s="16" t="s">
        <v>80</v>
      </c>
      <c r="F378" s="62">
        <f>ведомственная!G294</f>
        <v>25</v>
      </c>
    </row>
    <row r="379" spans="1:6" ht="15">
      <c r="A379" s="10" t="s">
        <v>125</v>
      </c>
      <c r="B379" s="77" t="s">
        <v>127</v>
      </c>
      <c r="C379" s="16"/>
      <c r="D379" s="16"/>
      <c r="E379" s="16"/>
      <c r="F379" s="60">
        <f>SUM(F386+F380)</f>
        <v>1327.3</v>
      </c>
    </row>
    <row r="380" spans="1:6" ht="15">
      <c r="A380" s="27" t="s">
        <v>268</v>
      </c>
      <c r="B380" s="16" t="s">
        <v>127</v>
      </c>
      <c r="C380" s="16" t="s">
        <v>535</v>
      </c>
      <c r="D380" s="16"/>
      <c r="E380" s="16"/>
      <c r="F380" s="61">
        <f>SUM(F381)</f>
        <v>22</v>
      </c>
    </row>
    <row r="381" spans="1:6" ht="15">
      <c r="A381" s="27" t="s">
        <v>3</v>
      </c>
      <c r="B381" s="16" t="s">
        <v>127</v>
      </c>
      <c r="C381" s="16" t="s">
        <v>535</v>
      </c>
      <c r="D381" s="16" t="s">
        <v>170</v>
      </c>
      <c r="E381" s="16"/>
      <c r="F381" s="61">
        <f>SUM(F382)</f>
        <v>22</v>
      </c>
    </row>
    <row r="382" spans="1:6" ht="15">
      <c r="A382" s="27" t="s">
        <v>269</v>
      </c>
      <c r="B382" s="16" t="s">
        <v>127</v>
      </c>
      <c r="C382" s="16" t="s">
        <v>535</v>
      </c>
      <c r="D382" s="16" t="s">
        <v>297</v>
      </c>
      <c r="E382" s="16"/>
      <c r="F382" s="61">
        <f>SUM(F383)</f>
        <v>22</v>
      </c>
    </row>
    <row r="383" spans="1:6" ht="30">
      <c r="A383" s="27" t="s">
        <v>271</v>
      </c>
      <c r="B383" s="16" t="s">
        <v>127</v>
      </c>
      <c r="C383" s="16" t="s">
        <v>535</v>
      </c>
      <c r="D383" s="16" t="s">
        <v>270</v>
      </c>
      <c r="E383" s="16"/>
      <c r="F383" s="61">
        <f>SUM(F384)</f>
        <v>22</v>
      </c>
    </row>
    <row r="384" spans="1:6" ht="30">
      <c r="A384" s="27" t="s">
        <v>78</v>
      </c>
      <c r="B384" s="16" t="s">
        <v>127</v>
      </c>
      <c r="C384" s="16" t="s">
        <v>535</v>
      </c>
      <c r="D384" s="16" t="s">
        <v>270</v>
      </c>
      <c r="E384" s="16" t="s">
        <v>79</v>
      </c>
      <c r="F384" s="61">
        <f>SUM(F385)</f>
        <v>22</v>
      </c>
    </row>
    <row r="385" spans="1:6" ht="30">
      <c r="A385" s="27" t="s">
        <v>81</v>
      </c>
      <c r="B385" s="16" t="s">
        <v>127</v>
      </c>
      <c r="C385" s="16" t="s">
        <v>535</v>
      </c>
      <c r="D385" s="16" t="s">
        <v>270</v>
      </c>
      <c r="E385" s="16" t="s">
        <v>80</v>
      </c>
      <c r="F385" s="61">
        <f>SUM(ведомственная!G301)</f>
        <v>22</v>
      </c>
    </row>
    <row r="386" spans="1:6" ht="15">
      <c r="A386" s="11" t="s">
        <v>126</v>
      </c>
      <c r="B386" s="16" t="s">
        <v>127</v>
      </c>
      <c r="C386" s="16" t="s">
        <v>548</v>
      </c>
      <c r="D386" s="16"/>
      <c r="E386" s="16"/>
      <c r="F386" s="61">
        <f>SUM(F387+F394)</f>
        <v>1305.3</v>
      </c>
    </row>
    <row r="387" spans="1:6" ht="15">
      <c r="A387" s="36" t="s">
        <v>7</v>
      </c>
      <c r="B387" s="16" t="s">
        <v>127</v>
      </c>
      <c r="C387" s="16" t="s">
        <v>548</v>
      </c>
      <c r="D387" s="16" t="s">
        <v>180</v>
      </c>
      <c r="E387" s="16"/>
      <c r="F387" s="61">
        <f>SUM(F388)</f>
        <v>1205.5</v>
      </c>
    </row>
    <row r="388" spans="1:6" ht="30">
      <c r="A388" s="11" t="s">
        <v>107</v>
      </c>
      <c r="B388" s="16" t="s">
        <v>127</v>
      </c>
      <c r="C388" s="16" t="s">
        <v>548</v>
      </c>
      <c r="D388" s="78" t="s">
        <v>166</v>
      </c>
      <c r="E388" s="16"/>
      <c r="F388" s="61">
        <f>SUM(F389)</f>
        <v>1205.5</v>
      </c>
    </row>
    <row r="389" spans="1:6" ht="30">
      <c r="A389" s="12" t="s">
        <v>496</v>
      </c>
      <c r="B389" s="16" t="s">
        <v>127</v>
      </c>
      <c r="C389" s="16" t="s">
        <v>548</v>
      </c>
      <c r="D389" s="78" t="s">
        <v>293</v>
      </c>
      <c r="E389" s="78"/>
      <c r="F389" s="61">
        <f>SUM(F390+F392)</f>
        <v>1205.5</v>
      </c>
    </row>
    <row r="390" spans="1:6" ht="45">
      <c r="A390" s="11" t="s">
        <v>128</v>
      </c>
      <c r="B390" s="16" t="s">
        <v>127</v>
      </c>
      <c r="C390" s="16" t="s">
        <v>548</v>
      </c>
      <c r="D390" s="16" t="s">
        <v>293</v>
      </c>
      <c r="E390" s="16" t="s">
        <v>130</v>
      </c>
      <c r="F390" s="61">
        <f>SUM(F391)</f>
        <v>978.6</v>
      </c>
    </row>
    <row r="391" spans="1:6" ht="15">
      <c r="A391" s="11" t="s">
        <v>129</v>
      </c>
      <c r="B391" s="16" t="s">
        <v>127</v>
      </c>
      <c r="C391" s="16" t="s">
        <v>548</v>
      </c>
      <c r="D391" s="16" t="s">
        <v>293</v>
      </c>
      <c r="E391" s="16" t="s">
        <v>131</v>
      </c>
      <c r="F391" s="62">
        <f>ведомственная!G425</f>
        <v>978.6</v>
      </c>
    </row>
    <row r="392" spans="1:6" ht="15">
      <c r="A392" s="11" t="s">
        <v>82</v>
      </c>
      <c r="B392" s="16" t="s">
        <v>127</v>
      </c>
      <c r="C392" s="16" t="s">
        <v>548</v>
      </c>
      <c r="D392" s="16" t="s">
        <v>293</v>
      </c>
      <c r="E392" s="16" t="s">
        <v>84</v>
      </c>
      <c r="F392" s="62">
        <f>F393</f>
        <v>226.9</v>
      </c>
    </row>
    <row r="393" spans="1:6" ht="15">
      <c r="A393" s="11" t="s">
        <v>116</v>
      </c>
      <c r="B393" s="16" t="s">
        <v>127</v>
      </c>
      <c r="C393" s="16" t="s">
        <v>548</v>
      </c>
      <c r="D393" s="16" t="s">
        <v>293</v>
      </c>
      <c r="E393" s="16" t="s">
        <v>115</v>
      </c>
      <c r="F393" s="62">
        <f>ведомственная!G427</f>
        <v>226.9</v>
      </c>
    </row>
    <row r="394" spans="1:6" ht="15">
      <c r="A394" s="11" t="s">
        <v>3</v>
      </c>
      <c r="B394" s="16" t="s">
        <v>127</v>
      </c>
      <c r="C394" s="16" t="s">
        <v>548</v>
      </c>
      <c r="D394" s="16" t="s">
        <v>170</v>
      </c>
      <c r="E394" s="16"/>
      <c r="F394" s="61">
        <f>SUM(F395)</f>
        <v>99.8</v>
      </c>
    </row>
    <row r="395" spans="1:6" ht="30">
      <c r="A395" s="11" t="s">
        <v>294</v>
      </c>
      <c r="B395" s="16" t="s">
        <v>127</v>
      </c>
      <c r="C395" s="16" t="s">
        <v>548</v>
      </c>
      <c r="D395" s="16" t="s">
        <v>295</v>
      </c>
      <c r="E395" s="16"/>
      <c r="F395" s="61">
        <f>SUM(F396)</f>
        <v>99.8</v>
      </c>
    </row>
    <row r="396" spans="1:6" ht="15">
      <c r="A396" s="11" t="s">
        <v>154</v>
      </c>
      <c r="B396" s="16" t="s">
        <v>127</v>
      </c>
      <c r="C396" s="16" t="s">
        <v>548</v>
      </c>
      <c r="D396" s="16" t="s">
        <v>296</v>
      </c>
      <c r="E396" s="16"/>
      <c r="F396" s="61">
        <f>SUM(F397)</f>
        <v>99.8</v>
      </c>
    </row>
    <row r="397" spans="1:6" ht="30">
      <c r="A397" s="11" t="s">
        <v>78</v>
      </c>
      <c r="B397" s="16" t="s">
        <v>127</v>
      </c>
      <c r="C397" s="16" t="s">
        <v>548</v>
      </c>
      <c r="D397" s="16" t="s">
        <v>296</v>
      </c>
      <c r="E397" s="16" t="s">
        <v>79</v>
      </c>
      <c r="F397" s="61">
        <f>SUM(F398)</f>
        <v>99.8</v>
      </c>
    </row>
    <row r="398" spans="1:6" ht="30">
      <c r="A398" s="11" t="s">
        <v>81</v>
      </c>
      <c r="B398" s="16" t="s">
        <v>127</v>
      </c>
      <c r="C398" s="16" t="s">
        <v>548</v>
      </c>
      <c r="D398" s="16" t="s">
        <v>296</v>
      </c>
      <c r="E398" s="16" t="s">
        <v>80</v>
      </c>
      <c r="F398" s="62">
        <f>ведомственная!G432</f>
        <v>99.8</v>
      </c>
    </row>
    <row r="399" spans="1:6" ht="15">
      <c r="A399" s="10" t="s">
        <v>545</v>
      </c>
      <c r="B399" s="77" t="s">
        <v>537</v>
      </c>
      <c r="C399" s="77"/>
      <c r="D399" s="77"/>
      <c r="E399" s="80"/>
      <c r="F399" s="60">
        <f>SUM(F400+F425+F487+F508)</f>
        <v>647677</v>
      </c>
    </row>
    <row r="400" spans="1:6" ht="15">
      <c r="A400" s="11" t="s">
        <v>527</v>
      </c>
      <c r="B400" s="16" t="s">
        <v>537</v>
      </c>
      <c r="C400" s="16" t="s">
        <v>535</v>
      </c>
      <c r="D400" s="16"/>
      <c r="E400" s="16"/>
      <c r="F400" s="61">
        <f>SUM(F401+F409)</f>
        <v>138744.6</v>
      </c>
    </row>
    <row r="401" spans="1:6" ht="15">
      <c r="A401" s="11" t="s">
        <v>3</v>
      </c>
      <c r="B401" s="16" t="s">
        <v>537</v>
      </c>
      <c r="C401" s="16" t="s">
        <v>535</v>
      </c>
      <c r="D401" s="16" t="s">
        <v>170</v>
      </c>
      <c r="E401" s="16"/>
      <c r="F401" s="61">
        <f>SUM(F402)</f>
        <v>9019.7</v>
      </c>
    </row>
    <row r="402" spans="1:6" ht="30">
      <c r="A402" s="11" t="s">
        <v>294</v>
      </c>
      <c r="B402" s="16" t="s">
        <v>537</v>
      </c>
      <c r="C402" s="16" t="s">
        <v>535</v>
      </c>
      <c r="D402" s="16" t="s">
        <v>295</v>
      </c>
      <c r="E402" s="16"/>
      <c r="F402" s="61">
        <f>SUM(F403+F406)</f>
        <v>9019.7</v>
      </c>
    </row>
    <row r="403" spans="1:6" ht="45">
      <c r="A403" s="11" t="s">
        <v>460</v>
      </c>
      <c r="B403" s="16" t="s">
        <v>537</v>
      </c>
      <c r="C403" s="16" t="s">
        <v>535</v>
      </c>
      <c r="D403" s="16" t="s">
        <v>461</v>
      </c>
      <c r="E403" s="16"/>
      <c r="F403" s="61">
        <f>SUM(F404)</f>
        <v>6378.2</v>
      </c>
    </row>
    <row r="404" spans="1:6" ht="30">
      <c r="A404" s="11" t="s">
        <v>15</v>
      </c>
      <c r="B404" s="16" t="s">
        <v>537</v>
      </c>
      <c r="C404" s="16" t="s">
        <v>535</v>
      </c>
      <c r="D404" s="16" t="s">
        <v>461</v>
      </c>
      <c r="E404" s="16" t="s">
        <v>30</v>
      </c>
      <c r="F404" s="61">
        <f>SUM(F405)</f>
        <v>6378.2</v>
      </c>
    </row>
    <row r="405" spans="1:6" ht="15">
      <c r="A405" s="11" t="s">
        <v>31</v>
      </c>
      <c r="B405" s="16" t="s">
        <v>537</v>
      </c>
      <c r="C405" s="16" t="s">
        <v>535</v>
      </c>
      <c r="D405" s="16" t="s">
        <v>461</v>
      </c>
      <c r="E405" s="16" t="s">
        <v>32</v>
      </c>
      <c r="F405" s="62">
        <f>ведомственная!G554</f>
        <v>6378.2</v>
      </c>
    </row>
    <row r="406" spans="1:6" ht="15">
      <c r="A406" s="11" t="s">
        <v>154</v>
      </c>
      <c r="B406" s="16" t="s">
        <v>537</v>
      </c>
      <c r="C406" s="16" t="s">
        <v>535</v>
      </c>
      <c r="D406" s="16" t="s">
        <v>296</v>
      </c>
      <c r="E406" s="16"/>
      <c r="F406" s="61">
        <f>SUM(F407)</f>
        <v>2641.5</v>
      </c>
    </row>
    <row r="407" spans="1:6" ht="30">
      <c r="A407" s="11" t="s">
        <v>15</v>
      </c>
      <c r="B407" s="16" t="s">
        <v>537</v>
      </c>
      <c r="C407" s="16" t="s">
        <v>535</v>
      </c>
      <c r="D407" s="16" t="s">
        <v>296</v>
      </c>
      <c r="E407" s="16" t="s">
        <v>30</v>
      </c>
      <c r="F407" s="61">
        <f>SUM(F408)</f>
        <v>2641.5</v>
      </c>
    </row>
    <row r="408" spans="1:6" ht="15">
      <c r="A408" s="11" t="s">
        <v>31</v>
      </c>
      <c r="B408" s="16" t="s">
        <v>537</v>
      </c>
      <c r="C408" s="16" t="s">
        <v>535</v>
      </c>
      <c r="D408" s="16" t="s">
        <v>296</v>
      </c>
      <c r="E408" s="16" t="s">
        <v>32</v>
      </c>
      <c r="F408" s="62">
        <f>ведомственная!G557</f>
        <v>2641.5</v>
      </c>
    </row>
    <row r="409" spans="1:6" ht="45">
      <c r="A409" s="11" t="s">
        <v>135</v>
      </c>
      <c r="B409" s="78" t="s">
        <v>537</v>
      </c>
      <c r="C409" s="78" t="s">
        <v>535</v>
      </c>
      <c r="D409" s="16" t="s">
        <v>229</v>
      </c>
      <c r="E409" s="16"/>
      <c r="F409" s="61">
        <f>SUM(F410)</f>
        <v>129724.9</v>
      </c>
    </row>
    <row r="410" spans="1:6" ht="30">
      <c r="A410" s="11" t="s">
        <v>136</v>
      </c>
      <c r="B410" s="78" t="s">
        <v>537</v>
      </c>
      <c r="C410" s="78" t="s">
        <v>535</v>
      </c>
      <c r="D410" s="16" t="s">
        <v>230</v>
      </c>
      <c r="E410" s="16"/>
      <c r="F410" s="61">
        <f>SUM(F411+F421)</f>
        <v>129724.9</v>
      </c>
    </row>
    <row r="411" spans="1:6" ht="30">
      <c r="A411" s="11" t="s">
        <v>302</v>
      </c>
      <c r="B411" s="78" t="s">
        <v>537</v>
      </c>
      <c r="C411" s="78" t="s">
        <v>535</v>
      </c>
      <c r="D411" s="16" t="s">
        <v>309</v>
      </c>
      <c r="E411" s="16"/>
      <c r="F411" s="61">
        <f>SUM(F412+F415+F418)</f>
        <v>128334.4</v>
      </c>
    </row>
    <row r="412" spans="1:6" ht="45">
      <c r="A412" s="11" t="s">
        <v>211</v>
      </c>
      <c r="B412" s="78" t="s">
        <v>537</v>
      </c>
      <c r="C412" s="78" t="s">
        <v>535</v>
      </c>
      <c r="D412" s="16" t="s">
        <v>231</v>
      </c>
      <c r="E412" s="16"/>
      <c r="F412" s="61">
        <f>SUM(F413)</f>
        <v>34693.3</v>
      </c>
    </row>
    <row r="413" spans="1:6" ht="30">
      <c r="A413" s="11" t="s">
        <v>15</v>
      </c>
      <c r="B413" s="78" t="s">
        <v>537</v>
      </c>
      <c r="C413" s="78" t="s">
        <v>535</v>
      </c>
      <c r="D413" s="16" t="s">
        <v>231</v>
      </c>
      <c r="E413" s="16" t="s">
        <v>30</v>
      </c>
      <c r="F413" s="61">
        <f>SUM(F414)</f>
        <v>34693.3</v>
      </c>
    </row>
    <row r="414" spans="1:6" ht="15">
      <c r="A414" s="11" t="s">
        <v>31</v>
      </c>
      <c r="B414" s="78" t="s">
        <v>537</v>
      </c>
      <c r="C414" s="78" t="s">
        <v>535</v>
      </c>
      <c r="D414" s="16" t="s">
        <v>231</v>
      </c>
      <c r="E414" s="16" t="s">
        <v>32</v>
      </c>
      <c r="F414" s="62">
        <f>ведомственная!G563</f>
        <v>34693.3</v>
      </c>
    </row>
    <row r="415" spans="1:6" ht="30">
      <c r="A415" s="11" t="s">
        <v>408</v>
      </c>
      <c r="B415" s="78" t="s">
        <v>537</v>
      </c>
      <c r="C415" s="78" t="s">
        <v>535</v>
      </c>
      <c r="D415" s="16" t="s">
        <v>407</v>
      </c>
      <c r="E415" s="16"/>
      <c r="F415" s="62">
        <f>ведомственная!G564</f>
        <v>2502.7</v>
      </c>
    </row>
    <row r="416" spans="1:6" ht="30">
      <c r="A416" s="11" t="s">
        <v>15</v>
      </c>
      <c r="B416" s="78" t="s">
        <v>537</v>
      </c>
      <c r="C416" s="78" t="s">
        <v>535</v>
      </c>
      <c r="D416" s="16" t="s">
        <v>407</v>
      </c>
      <c r="E416" s="16" t="s">
        <v>30</v>
      </c>
      <c r="F416" s="62">
        <f>ведомственная!G565</f>
        <v>2502.7</v>
      </c>
    </row>
    <row r="417" spans="1:6" ht="15">
      <c r="A417" s="11" t="s">
        <v>31</v>
      </c>
      <c r="B417" s="78" t="s">
        <v>537</v>
      </c>
      <c r="C417" s="78" t="s">
        <v>535</v>
      </c>
      <c r="D417" s="16" t="s">
        <v>407</v>
      </c>
      <c r="E417" s="16" t="s">
        <v>32</v>
      </c>
      <c r="F417" s="62">
        <f>ведомственная!G566</f>
        <v>2502.7</v>
      </c>
    </row>
    <row r="418" spans="1:6" ht="45">
      <c r="A418" s="11" t="s">
        <v>24</v>
      </c>
      <c r="B418" s="16" t="s">
        <v>537</v>
      </c>
      <c r="C418" s="16" t="s">
        <v>535</v>
      </c>
      <c r="D418" s="16" t="s">
        <v>232</v>
      </c>
      <c r="E418" s="16"/>
      <c r="F418" s="61">
        <f>SUM(F419)</f>
        <v>91138.4</v>
      </c>
    </row>
    <row r="419" spans="1:6" ht="30">
      <c r="A419" s="11" t="s">
        <v>15</v>
      </c>
      <c r="B419" s="16" t="s">
        <v>537</v>
      </c>
      <c r="C419" s="16" t="s">
        <v>535</v>
      </c>
      <c r="D419" s="16" t="s">
        <v>232</v>
      </c>
      <c r="E419" s="16" t="s">
        <v>30</v>
      </c>
      <c r="F419" s="61">
        <f>SUM(F420)</f>
        <v>91138.4</v>
      </c>
    </row>
    <row r="420" spans="1:6" ht="15">
      <c r="A420" s="11" t="s">
        <v>31</v>
      </c>
      <c r="B420" s="16" t="s">
        <v>537</v>
      </c>
      <c r="C420" s="16" t="s">
        <v>535</v>
      </c>
      <c r="D420" s="16" t="s">
        <v>232</v>
      </c>
      <c r="E420" s="16" t="s">
        <v>32</v>
      </c>
      <c r="F420" s="62">
        <f>ведомственная!G569</f>
        <v>91138.4</v>
      </c>
    </row>
    <row r="421" spans="1:6" ht="75">
      <c r="A421" s="11" t="s">
        <v>419</v>
      </c>
      <c r="B421" s="16" t="s">
        <v>537</v>
      </c>
      <c r="C421" s="16" t="s">
        <v>535</v>
      </c>
      <c r="D421" s="16" t="s">
        <v>420</v>
      </c>
      <c r="E421" s="16"/>
      <c r="F421" s="61">
        <f>SUM(F422)</f>
        <v>1390.5</v>
      </c>
    </row>
    <row r="422" spans="1:6" ht="75">
      <c r="A422" s="12" t="s">
        <v>25</v>
      </c>
      <c r="B422" s="16" t="s">
        <v>537</v>
      </c>
      <c r="C422" s="16" t="s">
        <v>535</v>
      </c>
      <c r="D422" s="16" t="s">
        <v>263</v>
      </c>
      <c r="E422" s="78"/>
      <c r="F422" s="61">
        <f>SUM(F423)</f>
        <v>1390.5</v>
      </c>
    </row>
    <row r="423" spans="1:6" ht="30">
      <c r="A423" s="11" t="s">
        <v>15</v>
      </c>
      <c r="B423" s="16" t="s">
        <v>537</v>
      </c>
      <c r="C423" s="16" t="s">
        <v>535</v>
      </c>
      <c r="D423" s="16" t="s">
        <v>263</v>
      </c>
      <c r="E423" s="16" t="s">
        <v>30</v>
      </c>
      <c r="F423" s="61">
        <f>SUM(F424)</f>
        <v>1390.5</v>
      </c>
    </row>
    <row r="424" spans="1:6" ht="15">
      <c r="A424" s="11" t="s">
        <v>31</v>
      </c>
      <c r="B424" s="16" t="s">
        <v>537</v>
      </c>
      <c r="C424" s="16" t="s">
        <v>535</v>
      </c>
      <c r="D424" s="16" t="s">
        <v>263</v>
      </c>
      <c r="E424" s="16" t="s">
        <v>32</v>
      </c>
      <c r="F424" s="62">
        <f>ведомственная!G573</f>
        <v>1390.5</v>
      </c>
    </row>
    <row r="425" spans="1:6" ht="15">
      <c r="A425" s="11" t="s">
        <v>528</v>
      </c>
      <c r="B425" s="16" t="s">
        <v>537</v>
      </c>
      <c r="C425" s="16" t="s">
        <v>548</v>
      </c>
      <c r="D425" s="16"/>
      <c r="E425" s="16"/>
      <c r="F425" s="61">
        <f>SUM(F426+F434+F481)</f>
        <v>485745.1</v>
      </c>
    </row>
    <row r="426" spans="1:6" ht="15">
      <c r="A426" s="11" t="s">
        <v>3</v>
      </c>
      <c r="B426" s="16" t="s">
        <v>537</v>
      </c>
      <c r="C426" s="16" t="s">
        <v>548</v>
      </c>
      <c r="D426" s="16" t="s">
        <v>170</v>
      </c>
      <c r="E426" s="16"/>
      <c r="F426" s="61">
        <f>SUM(F427)</f>
        <v>23069.1</v>
      </c>
    </row>
    <row r="427" spans="1:6" ht="30">
      <c r="A427" s="11" t="s">
        <v>294</v>
      </c>
      <c r="B427" s="16" t="s">
        <v>537</v>
      </c>
      <c r="C427" s="16" t="s">
        <v>548</v>
      </c>
      <c r="D427" s="16" t="s">
        <v>295</v>
      </c>
      <c r="E427" s="16"/>
      <c r="F427" s="61">
        <f>SUM(F428+F431)</f>
        <v>23069.1</v>
      </c>
    </row>
    <row r="428" spans="1:6" ht="45">
      <c r="A428" s="11" t="s">
        <v>460</v>
      </c>
      <c r="B428" s="16" t="s">
        <v>537</v>
      </c>
      <c r="C428" s="16" t="s">
        <v>548</v>
      </c>
      <c r="D428" s="16" t="s">
        <v>461</v>
      </c>
      <c r="E428" s="16"/>
      <c r="F428" s="61">
        <f>SUM(F429)</f>
        <v>18630.1</v>
      </c>
    </row>
    <row r="429" spans="1:6" ht="30">
      <c r="A429" s="11" t="s">
        <v>15</v>
      </c>
      <c r="B429" s="16" t="s">
        <v>537</v>
      </c>
      <c r="C429" s="16" t="s">
        <v>548</v>
      </c>
      <c r="D429" s="16" t="s">
        <v>461</v>
      </c>
      <c r="E429" s="16" t="s">
        <v>30</v>
      </c>
      <c r="F429" s="61">
        <f>SUM(F430)</f>
        <v>18630.1</v>
      </c>
    </row>
    <row r="430" spans="1:6" ht="15">
      <c r="A430" s="11" t="s">
        <v>31</v>
      </c>
      <c r="B430" s="16" t="s">
        <v>537</v>
      </c>
      <c r="C430" s="16" t="s">
        <v>548</v>
      </c>
      <c r="D430" s="16" t="s">
        <v>461</v>
      </c>
      <c r="E430" s="16" t="s">
        <v>32</v>
      </c>
      <c r="F430" s="62">
        <f>ведомственная!G579+ведомственная!G708</f>
        <v>18630.1</v>
      </c>
    </row>
    <row r="431" spans="1:6" ht="15">
      <c r="A431" s="11" t="s">
        <v>154</v>
      </c>
      <c r="B431" s="16" t="s">
        <v>537</v>
      </c>
      <c r="C431" s="16" t="s">
        <v>548</v>
      </c>
      <c r="D431" s="16" t="s">
        <v>296</v>
      </c>
      <c r="E431" s="16"/>
      <c r="F431" s="61">
        <f>SUM(F432)</f>
        <v>4439</v>
      </c>
    </row>
    <row r="432" spans="1:6" ht="30">
      <c r="A432" s="11" t="s">
        <v>15</v>
      </c>
      <c r="B432" s="16" t="s">
        <v>537</v>
      </c>
      <c r="C432" s="16" t="s">
        <v>548</v>
      </c>
      <c r="D432" s="16" t="s">
        <v>296</v>
      </c>
      <c r="E432" s="16" t="s">
        <v>30</v>
      </c>
      <c r="F432" s="61">
        <f>SUM(F433)</f>
        <v>4439</v>
      </c>
    </row>
    <row r="433" spans="1:6" ht="15">
      <c r="A433" s="11" t="s">
        <v>31</v>
      </c>
      <c r="B433" s="16" t="s">
        <v>537</v>
      </c>
      <c r="C433" s="16" t="s">
        <v>548</v>
      </c>
      <c r="D433" s="16" t="s">
        <v>296</v>
      </c>
      <c r="E433" s="16" t="s">
        <v>32</v>
      </c>
      <c r="F433" s="62">
        <f>ведомственная!G582</f>
        <v>4439</v>
      </c>
    </row>
    <row r="434" spans="1:6" s="6" customFormat="1" ht="45">
      <c r="A434" s="11" t="s">
        <v>135</v>
      </c>
      <c r="B434" s="16" t="s">
        <v>537</v>
      </c>
      <c r="C434" s="16" t="s">
        <v>548</v>
      </c>
      <c r="D434" s="16" t="s">
        <v>229</v>
      </c>
      <c r="E434" s="16"/>
      <c r="F434" s="61">
        <f>SUM(F435+F440)</f>
        <v>441016.4</v>
      </c>
    </row>
    <row r="435" spans="1:6" s="6" customFormat="1" ht="30">
      <c r="A435" s="11" t="s">
        <v>136</v>
      </c>
      <c r="B435" s="16" t="s">
        <v>537</v>
      </c>
      <c r="C435" s="16" t="s">
        <v>548</v>
      </c>
      <c r="D435" s="16" t="s">
        <v>230</v>
      </c>
      <c r="E435" s="16"/>
      <c r="F435" s="61">
        <f>SUM(F436)</f>
        <v>1050</v>
      </c>
    </row>
    <row r="436" spans="1:6" s="6" customFormat="1" ht="75">
      <c r="A436" s="11" t="s">
        <v>419</v>
      </c>
      <c r="B436" s="16" t="s">
        <v>537</v>
      </c>
      <c r="C436" s="16" t="s">
        <v>548</v>
      </c>
      <c r="D436" s="16" t="s">
        <v>420</v>
      </c>
      <c r="E436" s="16"/>
      <c r="F436" s="61">
        <f>SUM(F437)</f>
        <v>1050</v>
      </c>
    </row>
    <row r="437" spans="1:6" s="6" customFormat="1" ht="75">
      <c r="A437" s="12" t="s">
        <v>25</v>
      </c>
      <c r="B437" s="16" t="s">
        <v>537</v>
      </c>
      <c r="C437" s="16" t="s">
        <v>548</v>
      </c>
      <c r="D437" s="16" t="s">
        <v>263</v>
      </c>
      <c r="E437" s="78"/>
      <c r="F437" s="61">
        <f>SUM(F438)</f>
        <v>1050</v>
      </c>
    </row>
    <row r="438" spans="1:6" s="6" customFormat="1" ht="30">
      <c r="A438" s="11" t="s">
        <v>15</v>
      </c>
      <c r="B438" s="16" t="s">
        <v>537</v>
      </c>
      <c r="C438" s="16" t="s">
        <v>548</v>
      </c>
      <c r="D438" s="16" t="s">
        <v>263</v>
      </c>
      <c r="E438" s="16" t="s">
        <v>30</v>
      </c>
      <c r="F438" s="61">
        <f>SUM(F439)</f>
        <v>1050</v>
      </c>
    </row>
    <row r="439" spans="1:6" s="6" customFormat="1" ht="15">
      <c r="A439" s="11" t="s">
        <v>31</v>
      </c>
      <c r="B439" s="16" t="s">
        <v>537</v>
      </c>
      <c r="C439" s="16" t="s">
        <v>548</v>
      </c>
      <c r="D439" s="16" t="s">
        <v>263</v>
      </c>
      <c r="E439" s="16" t="s">
        <v>32</v>
      </c>
      <c r="F439" s="62">
        <f>ведомственная!G588</f>
        <v>1050</v>
      </c>
    </row>
    <row r="440" spans="1:6" ht="30">
      <c r="A440" s="11" t="s">
        <v>137</v>
      </c>
      <c r="B440" s="16" t="s">
        <v>537</v>
      </c>
      <c r="C440" s="16" t="s">
        <v>548</v>
      </c>
      <c r="D440" s="16" t="s">
        <v>233</v>
      </c>
      <c r="E440" s="16"/>
      <c r="F440" s="61">
        <f>SUM(F441+F448+F455+F459+F463+F467+F471)</f>
        <v>439966.4</v>
      </c>
    </row>
    <row r="441" spans="1:6" ht="30">
      <c r="A441" s="11" t="s">
        <v>306</v>
      </c>
      <c r="B441" s="16" t="s">
        <v>537</v>
      </c>
      <c r="C441" s="16" t="s">
        <v>548</v>
      </c>
      <c r="D441" s="16" t="s">
        <v>312</v>
      </c>
      <c r="E441" s="16"/>
      <c r="F441" s="61">
        <f>SUM(F442+F445)</f>
        <v>409704.5</v>
      </c>
    </row>
    <row r="442" spans="1:6" ht="45">
      <c r="A442" s="11" t="s">
        <v>253</v>
      </c>
      <c r="B442" s="16" t="s">
        <v>537</v>
      </c>
      <c r="C442" s="16" t="s">
        <v>548</v>
      </c>
      <c r="D442" s="16" t="s">
        <v>234</v>
      </c>
      <c r="E442" s="16"/>
      <c r="F442" s="61">
        <f>SUM(F443)</f>
        <v>35023</v>
      </c>
    </row>
    <row r="443" spans="1:6" ht="30">
      <c r="A443" s="11" t="s">
        <v>15</v>
      </c>
      <c r="B443" s="16" t="s">
        <v>537</v>
      </c>
      <c r="C443" s="16" t="s">
        <v>548</v>
      </c>
      <c r="D443" s="16" t="s">
        <v>234</v>
      </c>
      <c r="E443" s="16" t="s">
        <v>30</v>
      </c>
      <c r="F443" s="61">
        <f>SUM(F444)</f>
        <v>35023</v>
      </c>
    </row>
    <row r="444" spans="1:6" ht="15">
      <c r="A444" s="11" t="s">
        <v>31</v>
      </c>
      <c r="B444" s="16" t="s">
        <v>537</v>
      </c>
      <c r="C444" s="16" t="s">
        <v>548</v>
      </c>
      <c r="D444" s="16" t="s">
        <v>234</v>
      </c>
      <c r="E444" s="16" t="s">
        <v>32</v>
      </c>
      <c r="F444" s="62">
        <f>ведомственная!G593</f>
        <v>35023</v>
      </c>
    </row>
    <row r="445" spans="1:6" ht="30">
      <c r="A445" s="12" t="s">
        <v>418</v>
      </c>
      <c r="B445" s="16" t="s">
        <v>537</v>
      </c>
      <c r="C445" s="16" t="s">
        <v>548</v>
      </c>
      <c r="D445" s="78" t="s">
        <v>240</v>
      </c>
      <c r="E445" s="78"/>
      <c r="F445" s="61">
        <f>SUM(F446)</f>
        <v>374681.5</v>
      </c>
    </row>
    <row r="446" spans="1:6" ht="30">
      <c r="A446" s="11" t="s">
        <v>15</v>
      </c>
      <c r="B446" s="16" t="s">
        <v>537</v>
      </c>
      <c r="C446" s="16" t="s">
        <v>548</v>
      </c>
      <c r="D446" s="78" t="s">
        <v>240</v>
      </c>
      <c r="E446" s="78" t="s">
        <v>30</v>
      </c>
      <c r="F446" s="61">
        <f>SUM(F447)</f>
        <v>374681.5</v>
      </c>
    </row>
    <row r="447" spans="1:6" ht="15">
      <c r="A447" s="11" t="s">
        <v>31</v>
      </c>
      <c r="B447" s="16" t="s">
        <v>537</v>
      </c>
      <c r="C447" s="16" t="s">
        <v>548</v>
      </c>
      <c r="D447" s="78" t="s">
        <v>240</v>
      </c>
      <c r="E447" s="78" t="s">
        <v>32</v>
      </c>
      <c r="F447" s="62">
        <f>ведомственная!G596</f>
        <v>374681.5</v>
      </c>
    </row>
    <row r="448" spans="1:6" ht="30">
      <c r="A448" s="11" t="s">
        <v>423</v>
      </c>
      <c r="B448" s="16" t="s">
        <v>537</v>
      </c>
      <c r="C448" s="16" t="s">
        <v>548</v>
      </c>
      <c r="D448" s="16" t="s">
        <v>237</v>
      </c>
      <c r="E448" s="16"/>
      <c r="F448" s="61">
        <f>SUM(F449+F452)</f>
        <v>11708.3</v>
      </c>
    </row>
    <row r="449" spans="1:6" ht="22.5" customHeight="1">
      <c r="A449" s="11" t="s">
        <v>310</v>
      </c>
      <c r="B449" s="16" t="s">
        <v>537</v>
      </c>
      <c r="C449" s="16" t="s">
        <v>548</v>
      </c>
      <c r="D449" s="16" t="s">
        <v>247</v>
      </c>
      <c r="E449" s="16"/>
      <c r="F449" s="61">
        <f>SUM(F450)</f>
        <v>3335.9</v>
      </c>
    </row>
    <row r="450" spans="1:6" ht="30">
      <c r="A450" s="11" t="s">
        <v>15</v>
      </c>
      <c r="B450" s="16" t="s">
        <v>537</v>
      </c>
      <c r="C450" s="16" t="s">
        <v>548</v>
      </c>
      <c r="D450" s="16" t="s">
        <v>247</v>
      </c>
      <c r="E450" s="16" t="s">
        <v>30</v>
      </c>
      <c r="F450" s="61">
        <f>SUM(F451)</f>
        <v>3335.9</v>
      </c>
    </row>
    <row r="451" spans="1:6" ht="19.5" customHeight="1">
      <c r="A451" s="11" t="s">
        <v>31</v>
      </c>
      <c r="B451" s="16" t="s">
        <v>537</v>
      </c>
      <c r="C451" s="16" t="s">
        <v>548</v>
      </c>
      <c r="D451" s="16" t="s">
        <v>247</v>
      </c>
      <c r="E451" s="16" t="s">
        <v>32</v>
      </c>
      <c r="F451" s="62">
        <f>ведомственная!G600</f>
        <v>3335.9</v>
      </c>
    </row>
    <row r="452" spans="1:6" ht="75">
      <c r="A452" s="12" t="s">
        <v>26</v>
      </c>
      <c r="B452" s="16" t="s">
        <v>537</v>
      </c>
      <c r="C452" s="16" t="s">
        <v>548</v>
      </c>
      <c r="D452" s="78" t="s">
        <v>425</v>
      </c>
      <c r="E452" s="78"/>
      <c r="F452" s="61">
        <f>SUM(F453)</f>
        <v>8372.4</v>
      </c>
    </row>
    <row r="453" spans="1:6" ht="30">
      <c r="A453" s="11" t="s">
        <v>15</v>
      </c>
      <c r="B453" s="16" t="s">
        <v>537</v>
      </c>
      <c r="C453" s="16" t="s">
        <v>548</v>
      </c>
      <c r="D453" s="78" t="s">
        <v>425</v>
      </c>
      <c r="E453" s="78" t="s">
        <v>30</v>
      </c>
      <c r="F453" s="61">
        <f>SUM(F454)</f>
        <v>8372.4</v>
      </c>
    </row>
    <row r="454" spans="1:6" ht="15">
      <c r="A454" s="11" t="s">
        <v>31</v>
      </c>
      <c r="B454" s="16" t="s">
        <v>537</v>
      </c>
      <c r="C454" s="16" t="s">
        <v>548</v>
      </c>
      <c r="D454" s="78" t="s">
        <v>425</v>
      </c>
      <c r="E454" s="78" t="s">
        <v>32</v>
      </c>
      <c r="F454" s="62">
        <f>ведомственная!G603</f>
        <v>8372.4</v>
      </c>
    </row>
    <row r="455" spans="1:6" ht="30">
      <c r="A455" s="11" t="s">
        <v>424</v>
      </c>
      <c r="B455" s="16" t="s">
        <v>537</v>
      </c>
      <c r="C455" s="16" t="s">
        <v>548</v>
      </c>
      <c r="D455" s="16" t="s">
        <v>238</v>
      </c>
      <c r="E455" s="16"/>
      <c r="F455" s="61">
        <f>SUM(F456)</f>
        <v>5145</v>
      </c>
    </row>
    <row r="456" spans="1:6" ht="23.25" customHeight="1">
      <c r="A456" s="11" t="s">
        <v>310</v>
      </c>
      <c r="B456" s="16" t="s">
        <v>537</v>
      </c>
      <c r="C456" s="16" t="s">
        <v>548</v>
      </c>
      <c r="D456" s="16" t="s">
        <v>248</v>
      </c>
      <c r="E456" s="16"/>
      <c r="F456" s="61">
        <f>SUM(F457)</f>
        <v>5145</v>
      </c>
    </row>
    <row r="457" spans="1:6" ht="30">
      <c r="A457" s="11" t="s">
        <v>15</v>
      </c>
      <c r="B457" s="16" t="s">
        <v>537</v>
      </c>
      <c r="C457" s="16" t="s">
        <v>548</v>
      </c>
      <c r="D457" s="16" t="s">
        <v>248</v>
      </c>
      <c r="E457" s="16" t="s">
        <v>30</v>
      </c>
      <c r="F457" s="61">
        <f>SUM(F458)</f>
        <v>5145</v>
      </c>
    </row>
    <row r="458" spans="1:6" ht="20.25" customHeight="1">
      <c r="A458" s="11" t="s">
        <v>31</v>
      </c>
      <c r="B458" s="16" t="s">
        <v>537</v>
      </c>
      <c r="C458" s="16" t="s">
        <v>548</v>
      </c>
      <c r="D458" s="16" t="s">
        <v>248</v>
      </c>
      <c r="E458" s="16" t="s">
        <v>32</v>
      </c>
      <c r="F458" s="62">
        <f>ведомственная!G607</f>
        <v>5145</v>
      </c>
    </row>
    <row r="459" spans="1:6" ht="30">
      <c r="A459" s="11" t="s">
        <v>307</v>
      </c>
      <c r="B459" s="16" t="s">
        <v>537</v>
      </c>
      <c r="C459" s="16" t="s">
        <v>548</v>
      </c>
      <c r="D459" s="16" t="s">
        <v>308</v>
      </c>
      <c r="E459" s="16"/>
      <c r="F459" s="61">
        <f>SUM(F460)</f>
        <v>10252.4</v>
      </c>
    </row>
    <row r="460" spans="1:6" ht="45">
      <c r="A460" s="11" t="s">
        <v>253</v>
      </c>
      <c r="B460" s="16" t="s">
        <v>537</v>
      </c>
      <c r="C460" s="16" t="s">
        <v>548</v>
      </c>
      <c r="D460" s="16" t="s">
        <v>235</v>
      </c>
      <c r="E460" s="16"/>
      <c r="F460" s="61">
        <f>SUM(F461)</f>
        <v>10252.4</v>
      </c>
    </row>
    <row r="461" spans="1:6" ht="30">
      <c r="A461" s="11" t="s">
        <v>15</v>
      </c>
      <c r="B461" s="16" t="s">
        <v>537</v>
      </c>
      <c r="C461" s="16" t="s">
        <v>548</v>
      </c>
      <c r="D461" s="16" t="s">
        <v>235</v>
      </c>
      <c r="E461" s="16" t="s">
        <v>30</v>
      </c>
      <c r="F461" s="61">
        <f>SUM(F462)</f>
        <v>10252.4</v>
      </c>
    </row>
    <row r="462" spans="1:6" ht="15">
      <c r="A462" s="11" t="s">
        <v>31</v>
      </c>
      <c r="B462" s="16" t="s">
        <v>537</v>
      </c>
      <c r="C462" s="16" t="s">
        <v>548</v>
      </c>
      <c r="D462" s="16" t="s">
        <v>235</v>
      </c>
      <c r="E462" s="16" t="s">
        <v>32</v>
      </c>
      <c r="F462" s="62">
        <f>ведомственная!G611</f>
        <v>10252.4</v>
      </c>
    </row>
    <row r="463" spans="1:6" ht="30">
      <c r="A463" s="11" t="s">
        <v>462</v>
      </c>
      <c r="B463" s="16" t="s">
        <v>537</v>
      </c>
      <c r="C463" s="16" t="s">
        <v>548</v>
      </c>
      <c r="D463" s="16" t="s">
        <v>236</v>
      </c>
      <c r="E463" s="16"/>
      <c r="F463" s="61">
        <f>SUM(F464)</f>
        <v>340</v>
      </c>
    </row>
    <row r="464" spans="1:6" ht="34.5" customHeight="1">
      <c r="A464" s="11" t="s">
        <v>224</v>
      </c>
      <c r="B464" s="16" t="s">
        <v>537</v>
      </c>
      <c r="C464" s="16" t="s">
        <v>548</v>
      </c>
      <c r="D464" s="16" t="s">
        <v>239</v>
      </c>
      <c r="E464" s="16"/>
      <c r="F464" s="61">
        <f>SUM(F465)</f>
        <v>340</v>
      </c>
    </row>
    <row r="465" spans="1:6" ht="30">
      <c r="A465" s="11" t="s">
        <v>15</v>
      </c>
      <c r="B465" s="16" t="s">
        <v>537</v>
      </c>
      <c r="C465" s="16" t="s">
        <v>548</v>
      </c>
      <c r="D465" s="16" t="s">
        <v>239</v>
      </c>
      <c r="E465" s="16" t="s">
        <v>30</v>
      </c>
      <c r="F465" s="61">
        <f>SUM(F466)</f>
        <v>340</v>
      </c>
    </row>
    <row r="466" spans="1:6" ht="15">
      <c r="A466" s="11" t="s">
        <v>31</v>
      </c>
      <c r="B466" s="16" t="s">
        <v>537</v>
      </c>
      <c r="C466" s="16" t="s">
        <v>548</v>
      </c>
      <c r="D466" s="16" t="s">
        <v>239</v>
      </c>
      <c r="E466" s="16" t="s">
        <v>32</v>
      </c>
      <c r="F466" s="62">
        <f>ведомственная!G615</f>
        <v>340</v>
      </c>
    </row>
    <row r="467" spans="1:6" ht="30">
      <c r="A467" s="11" t="s">
        <v>108</v>
      </c>
      <c r="B467" s="16" t="s">
        <v>537</v>
      </c>
      <c r="C467" s="16" t="s">
        <v>548</v>
      </c>
      <c r="D467" s="16" t="s">
        <v>331</v>
      </c>
      <c r="E467" s="16"/>
      <c r="F467" s="62">
        <f>ведомственная!G616</f>
        <v>1000</v>
      </c>
    </row>
    <row r="468" spans="1:6" ht="15">
      <c r="A468" s="11" t="s">
        <v>310</v>
      </c>
      <c r="B468" s="16" t="s">
        <v>537</v>
      </c>
      <c r="C468" s="16" t="s">
        <v>548</v>
      </c>
      <c r="D468" s="16" t="s">
        <v>331</v>
      </c>
      <c r="E468" s="16"/>
      <c r="F468" s="62">
        <f>ведомственная!G617</f>
        <v>1000</v>
      </c>
    </row>
    <row r="469" spans="1:6" ht="30">
      <c r="A469" s="11" t="s">
        <v>15</v>
      </c>
      <c r="B469" s="16" t="s">
        <v>537</v>
      </c>
      <c r="C469" s="16" t="s">
        <v>548</v>
      </c>
      <c r="D469" s="16" t="s">
        <v>330</v>
      </c>
      <c r="E469" s="16" t="s">
        <v>30</v>
      </c>
      <c r="F469" s="62">
        <f>ведомственная!G618</f>
        <v>1000</v>
      </c>
    </row>
    <row r="470" spans="1:6" ht="23.25" customHeight="1">
      <c r="A470" s="11" t="s">
        <v>31</v>
      </c>
      <c r="B470" s="16" t="s">
        <v>537</v>
      </c>
      <c r="C470" s="16" t="s">
        <v>548</v>
      </c>
      <c r="D470" s="16" t="s">
        <v>330</v>
      </c>
      <c r="E470" s="16" t="s">
        <v>32</v>
      </c>
      <c r="F470" s="62">
        <f>ведомственная!G619</f>
        <v>1000</v>
      </c>
    </row>
    <row r="471" spans="1:6" s="59" customFormat="1" ht="60">
      <c r="A471" s="27" t="s">
        <v>73</v>
      </c>
      <c r="B471" s="16" t="s">
        <v>537</v>
      </c>
      <c r="C471" s="16" t="s">
        <v>548</v>
      </c>
      <c r="D471" s="79" t="s">
        <v>67</v>
      </c>
      <c r="E471" s="16"/>
      <c r="F471" s="62">
        <f>SUM(F472+F475+F478)</f>
        <v>1816.2</v>
      </c>
    </row>
    <row r="472" spans="1:6" s="59" customFormat="1" ht="60">
      <c r="A472" s="27" t="s">
        <v>71</v>
      </c>
      <c r="B472" s="16" t="s">
        <v>537</v>
      </c>
      <c r="C472" s="16" t="s">
        <v>548</v>
      </c>
      <c r="D472" s="79" t="s">
        <v>68</v>
      </c>
      <c r="E472" s="16"/>
      <c r="F472" s="62">
        <f>SUM(F473)</f>
        <v>1642.6</v>
      </c>
    </row>
    <row r="473" spans="1:6" s="59" customFormat="1" ht="30">
      <c r="A473" s="27" t="s">
        <v>15</v>
      </c>
      <c r="B473" s="16" t="s">
        <v>537</v>
      </c>
      <c r="C473" s="16" t="s">
        <v>548</v>
      </c>
      <c r="D473" s="79" t="s">
        <v>68</v>
      </c>
      <c r="E473" s="16" t="s">
        <v>30</v>
      </c>
      <c r="F473" s="62">
        <f>SUM(F474)</f>
        <v>1642.6</v>
      </c>
    </row>
    <row r="474" spans="1:6" s="59" customFormat="1" ht="15">
      <c r="A474" s="27" t="s">
        <v>31</v>
      </c>
      <c r="B474" s="16" t="s">
        <v>537</v>
      </c>
      <c r="C474" s="16" t="s">
        <v>548</v>
      </c>
      <c r="D474" s="79" t="s">
        <v>68</v>
      </c>
      <c r="E474" s="16" t="s">
        <v>32</v>
      </c>
      <c r="F474" s="62">
        <f>SUM(ведомственная!G623)</f>
        <v>1642.6</v>
      </c>
    </row>
    <row r="475" spans="1:6" s="59" customFormat="1" ht="60">
      <c r="A475" s="27" t="s">
        <v>75</v>
      </c>
      <c r="B475" s="16" t="s">
        <v>537</v>
      </c>
      <c r="C475" s="16" t="s">
        <v>548</v>
      </c>
      <c r="D475" s="79" t="s">
        <v>74</v>
      </c>
      <c r="E475" s="16"/>
      <c r="F475" s="62">
        <f>SUM(F476)</f>
        <v>157.4</v>
      </c>
    </row>
    <row r="476" spans="1:6" s="59" customFormat="1" ht="30">
      <c r="A476" s="27" t="s">
        <v>15</v>
      </c>
      <c r="B476" s="16" t="s">
        <v>537</v>
      </c>
      <c r="C476" s="16" t="s">
        <v>548</v>
      </c>
      <c r="D476" s="79" t="s">
        <v>74</v>
      </c>
      <c r="E476" s="16" t="s">
        <v>30</v>
      </c>
      <c r="F476" s="62">
        <f>SUM(F477)</f>
        <v>157.4</v>
      </c>
    </row>
    <row r="477" spans="1:6" s="59" customFormat="1" ht="15">
      <c r="A477" s="27" t="s">
        <v>31</v>
      </c>
      <c r="B477" s="16" t="s">
        <v>537</v>
      </c>
      <c r="C477" s="16" t="s">
        <v>548</v>
      </c>
      <c r="D477" s="79" t="s">
        <v>74</v>
      </c>
      <c r="E477" s="16" t="s">
        <v>32</v>
      </c>
      <c r="F477" s="62">
        <f>SUM(ведомственная!G626)</f>
        <v>157.4</v>
      </c>
    </row>
    <row r="478" spans="1:6" s="59" customFormat="1" ht="60">
      <c r="A478" s="27" t="s">
        <v>72</v>
      </c>
      <c r="B478" s="16" t="s">
        <v>537</v>
      </c>
      <c r="C478" s="16" t="s">
        <v>548</v>
      </c>
      <c r="D478" s="79" t="s">
        <v>69</v>
      </c>
      <c r="E478" s="16"/>
      <c r="F478" s="62">
        <f>SUM(F479)</f>
        <v>16.2</v>
      </c>
    </row>
    <row r="479" spans="1:6" s="59" customFormat="1" ht="30">
      <c r="A479" s="27" t="s">
        <v>15</v>
      </c>
      <c r="B479" s="16" t="s">
        <v>537</v>
      </c>
      <c r="C479" s="16" t="s">
        <v>548</v>
      </c>
      <c r="D479" s="79" t="s">
        <v>69</v>
      </c>
      <c r="E479" s="16" t="s">
        <v>30</v>
      </c>
      <c r="F479" s="62">
        <f>SUM(F480)</f>
        <v>16.2</v>
      </c>
    </row>
    <row r="480" spans="1:6" s="59" customFormat="1" ht="15">
      <c r="A480" s="27" t="s">
        <v>31</v>
      </c>
      <c r="B480" s="16" t="s">
        <v>537</v>
      </c>
      <c r="C480" s="16" t="s">
        <v>548</v>
      </c>
      <c r="D480" s="79" t="s">
        <v>69</v>
      </c>
      <c r="E480" s="16" t="s">
        <v>32</v>
      </c>
      <c r="F480" s="62">
        <f>SUM(ведомственная!G629)</f>
        <v>16.2</v>
      </c>
    </row>
    <row r="481" spans="1:6" s="59" customFormat="1" ht="45">
      <c r="A481" s="11" t="s">
        <v>138</v>
      </c>
      <c r="B481" s="16" t="s">
        <v>537</v>
      </c>
      <c r="C481" s="16" t="s">
        <v>548</v>
      </c>
      <c r="D481" s="16" t="s">
        <v>215</v>
      </c>
      <c r="E481" s="16"/>
      <c r="F481" s="61">
        <f>SUM(F482)</f>
        <v>21659.6</v>
      </c>
    </row>
    <row r="482" spans="1:6" ht="45">
      <c r="A482" s="11" t="s">
        <v>139</v>
      </c>
      <c r="B482" s="16" t="s">
        <v>537</v>
      </c>
      <c r="C482" s="16" t="s">
        <v>548</v>
      </c>
      <c r="D482" s="16" t="s">
        <v>216</v>
      </c>
      <c r="E482" s="16"/>
      <c r="F482" s="61">
        <f>SUM(F483)</f>
        <v>21659.6</v>
      </c>
    </row>
    <row r="483" spans="1:6" ht="30">
      <c r="A483" s="11" t="s">
        <v>307</v>
      </c>
      <c r="B483" s="16" t="s">
        <v>537</v>
      </c>
      <c r="C483" s="16" t="s">
        <v>548</v>
      </c>
      <c r="D483" s="16" t="s">
        <v>426</v>
      </c>
      <c r="E483" s="16"/>
      <c r="F483" s="61">
        <f>SUM(F484)</f>
        <v>21659.6</v>
      </c>
    </row>
    <row r="484" spans="1:6" ht="45">
      <c r="A484" s="11" t="s">
        <v>211</v>
      </c>
      <c r="B484" s="16" t="s">
        <v>537</v>
      </c>
      <c r="C484" s="16" t="s">
        <v>548</v>
      </c>
      <c r="D484" s="16" t="s">
        <v>217</v>
      </c>
      <c r="E484" s="16"/>
      <c r="F484" s="61">
        <f>SUM(F485)</f>
        <v>21659.6</v>
      </c>
    </row>
    <row r="485" spans="1:6" ht="30">
      <c r="A485" s="11" t="s">
        <v>15</v>
      </c>
      <c r="B485" s="16" t="s">
        <v>537</v>
      </c>
      <c r="C485" s="16" t="s">
        <v>548</v>
      </c>
      <c r="D485" s="16" t="s">
        <v>217</v>
      </c>
      <c r="E485" s="16" t="s">
        <v>30</v>
      </c>
      <c r="F485" s="61">
        <f>SUM(F486)</f>
        <v>21659.6</v>
      </c>
    </row>
    <row r="486" spans="1:6" ht="15">
      <c r="A486" s="11" t="s">
        <v>31</v>
      </c>
      <c r="B486" s="16" t="s">
        <v>537</v>
      </c>
      <c r="C486" s="16" t="s">
        <v>548</v>
      </c>
      <c r="D486" s="16" t="s">
        <v>217</v>
      </c>
      <c r="E486" s="16" t="s">
        <v>32</v>
      </c>
      <c r="F486" s="62">
        <f>ведомственная!G714</f>
        <v>21659.6</v>
      </c>
    </row>
    <row r="487" spans="1:6" ht="15">
      <c r="A487" s="11" t="s">
        <v>529</v>
      </c>
      <c r="B487" s="16" t="s">
        <v>537</v>
      </c>
      <c r="C487" s="16" t="s">
        <v>537</v>
      </c>
      <c r="D487" s="16"/>
      <c r="E487" s="16"/>
      <c r="F487" s="61">
        <f>SUM(F488+F496+F502)</f>
        <v>7570.5</v>
      </c>
    </row>
    <row r="488" spans="1:6" ht="15">
      <c r="A488" s="11" t="s">
        <v>3</v>
      </c>
      <c r="B488" s="16" t="s">
        <v>537</v>
      </c>
      <c r="C488" s="16" t="s">
        <v>537</v>
      </c>
      <c r="D488" s="16" t="s">
        <v>170</v>
      </c>
      <c r="E488" s="16"/>
      <c r="F488" s="61">
        <f>SUM(F489)</f>
        <v>1152.6</v>
      </c>
    </row>
    <row r="489" spans="1:6" ht="30">
      <c r="A489" s="11" t="s">
        <v>294</v>
      </c>
      <c r="B489" s="16" t="s">
        <v>537</v>
      </c>
      <c r="C489" s="16" t="s">
        <v>537</v>
      </c>
      <c r="D489" s="16" t="s">
        <v>295</v>
      </c>
      <c r="E489" s="16"/>
      <c r="F489" s="61">
        <f>SUM(F490+F493)</f>
        <v>1152.6</v>
      </c>
    </row>
    <row r="490" spans="1:6" ht="45">
      <c r="A490" s="11" t="s">
        <v>460</v>
      </c>
      <c r="B490" s="16" t="s">
        <v>537</v>
      </c>
      <c r="C490" s="16" t="s">
        <v>537</v>
      </c>
      <c r="D490" s="16" t="s">
        <v>461</v>
      </c>
      <c r="E490" s="16"/>
      <c r="F490" s="61">
        <f>SUM(F491)</f>
        <v>559.7</v>
      </c>
    </row>
    <row r="491" spans="1:6" ht="30">
      <c r="A491" s="11" t="s">
        <v>15</v>
      </c>
      <c r="B491" s="16" t="s">
        <v>537</v>
      </c>
      <c r="C491" s="16" t="s">
        <v>537</v>
      </c>
      <c r="D491" s="16" t="s">
        <v>461</v>
      </c>
      <c r="E491" s="16" t="s">
        <v>30</v>
      </c>
      <c r="F491" s="61">
        <f>SUM(F492)</f>
        <v>559.7</v>
      </c>
    </row>
    <row r="492" spans="1:6" ht="15">
      <c r="A492" s="11" t="s">
        <v>31</v>
      </c>
      <c r="B492" s="16" t="s">
        <v>537</v>
      </c>
      <c r="C492" s="16" t="s">
        <v>537</v>
      </c>
      <c r="D492" s="16" t="s">
        <v>461</v>
      </c>
      <c r="E492" s="16" t="s">
        <v>32</v>
      </c>
      <c r="F492" s="62">
        <f>ведомственная!G308+ведомственная!G635</f>
        <v>559.7</v>
      </c>
    </row>
    <row r="493" spans="1:6" ht="15">
      <c r="A493" s="11" t="s">
        <v>154</v>
      </c>
      <c r="B493" s="16" t="s">
        <v>537</v>
      </c>
      <c r="C493" s="16" t="s">
        <v>537</v>
      </c>
      <c r="D493" s="16" t="s">
        <v>296</v>
      </c>
      <c r="E493" s="16"/>
      <c r="F493" s="62">
        <f>F494</f>
        <v>592.9</v>
      </c>
    </row>
    <row r="494" spans="1:6" ht="30">
      <c r="A494" s="11" t="s">
        <v>15</v>
      </c>
      <c r="B494" s="16" t="s">
        <v>537</v>
      </c>
      <c r="C494" s="16" t="s">
        <v>537</v>
      </c>
      <c r="D494" s="16" t="s">
        <v>296</v>
      </c>
      <c r="E494" s="16" t="s">
        <v>30</v>
      </c>
      <c r="F494" s="62">
        <f>F495</f>
        <v>592.9</v>
      </c>
    </row>
    <row r="495" spans="1:6" ht="15">
      <c r="A495" s="11" t="s">
        <v>31</v>
      </c>
      <c r="B495" s="16" t="s">
        <v>537</v>
      </c>
      <c r="C495" s="16" t="s">
        <v>537</v>
      </c>
      <c r="D495" s="16" t="s">
        <v>296</v>
      </c>
      <c r="E495" s="16" t="s">
        <v>32</v>
      </c>
      <c r="F495" s="62">
        <f>ведомственная!G311</f>
        <v>592.9</v>
      </c>
    </row>
    <row r="496" spans="1:6" ht="45">
      <c r="A496" s="11" t="s">
        <v>135</v>
      </c>
      <c r="B496" s="16" t="s">
        <v>537</v>
      </c>
      <c r="C496" s="16" t="s">
        <v>537</v>
      </c>
      <c r="D496" s="16" t="s">
        <v>229</v>
      </c>
      <c r="E496" s="16"/>
      <c r="F496" s="61">
        <f>SUM(F497)</f>
        <v>1969</v>
      </c>
    </row>
    <row r="497" spans="1:6" ht="30">
      <c r="A497" s="11" t="s">
        <v>137</v>
      </c>
      <c r="B497" s="16" t="s">
        <v>537</v>
      </c>
      <c r="C497" s="16" t="s">
        <v>537</v>
      </c>
      <c r="D497" s="16" t="s">
        <v>233</v>
      </c>
      <c r="E497" s="16"/>
      <c r="F497" s="61">
        <f>SUM(F498)</f>
        <v>1969</v>
      </c>
    </row>
    <row r="498" spans="1:6" ht="30">
      <c r="A498" s="11" t="s">
        <v>422</v>
      </c>
      <c r="B498" s="16" t="s">
        <v>537</v>
      </c>
      <c r="C498" s="16" t="s">
        <v>537</v>
      </c>
      <c r="D498" s="16" t="s">
        <v>236</v>
      </c>
      <c r="E498" s="16"/>
      <c r="F498" s="61">
        <f>SUM(F499)</f>
        <v>1969</v>
      </c>
    </row>
    <row r="499" spans="1:6" ht="30">
      <c r="A499" s="11" t="s">
        <v>241</v>
      </c>
      <c r="B499" s="16" t="s">
        <v>537</v>
      </c>
      <c r="C499" s="16" t="s">
        <v>537</v>
      </c>
      <c r="D499" s="16" t="s">
        <v>242</v>
      </c>
      <c r="E499" s="16"/>
      <c r="F499" s="61">
        <f>SUM(F500)</f>
        <v>1969</v>
      </c>
    </row>
    <row r="500" spans="1:6" ht="30">
      <c r="A500" s="11" t="s">
        <v>15</v>
      </c>
      <c r="B500" s="16" t="s">
        <v>537</v>
      </c>
      <c r="C500" s="16" t="s">
        <v>537</v>
      </c>
      <c r="D500" s="16" t="s">
        <v>242</v>
      </c>
      <c r="E500" s="16" t="s">
        <v>30</v>
      </c>
      <c r="F500" s="61">
        <f>SUM(F501)</f>
        <v>1969</v>
      </c>
    </row>
    <row r="501" spans="1:6" ht="15">
      <c r="A501" s="11" t="s">
        <v>31</v>
      </c>
      <c r="B501" s="16" t="s">
        <v>537</v>
      </c>
      <c r="C501" s="16" t="s">
        <v>537</v>
      </c>
      <c r="D501" s="16" t="s">
        <v>242</v>
      </c>
      <c r="E501" s="16" t="s">
        <v>32</v>
      </c>
      <c r="F501" s="62">
        <f>ведомственная!G641</f>
        <v>1969</v>
      </c>
    </row>
    <row r="502" spans="1:6" ht="51.75" customHeight="1">
      <c r="A502" s="11" t="s">
        <v>121</v>
      </c>
      <c r="B502" s="16" t="s">
        <v>537</v>
      </c>
      <c r="C502" s="16" t="s">
        <v>537</v>
      </c>
      <c r="D502" s="16" t="s">
        <v>201</v>
      </c>
      <c r="E502" s="16"/>
      <c r="F502" s="61">
        <f>SUM(F503)</f>
        <v>4448.9</v>
      </c>
    </row>
    <row r="503" spans="1:6" ht="45">
      <c r="A503" s="11" t="s">
        <v>124</v>
      </c>
      <c r="B503" s="16" t="s">
        <v>537</v>
      </c>
      <c r="C503" s="16" t="s">
        <v>537</v>
      </c>
      <c r="D503" s="16" t="s">
        <v>202</v>
      </c>
      <c r="E503" s="16"/>
      <c r="F503" s="61">
        <f>SUM(F504)</f>
        <v>4448.9</v>
      </c>
    </row>
    <row r="504" spans="1:6" ht="45">
      <c r="A504" s="11" t="s">
        <v>450</v>
      </c>
      <c r="B504" s="16" t="s">
        <v>537</v>
      </c>
      <c r="C504" s="16" t="s">
        <v>537</v>
      </c>
      <c r="D504" s="16" t="s">
        <v>451</v>
      </c>
      <c r="E504" s="16"/>
      <c r="F504" s="61">
        <f>SUM(F505)</f>
        <v>4448.9</v>
      </c>
    </row>
    <row r="505" spans="1:6" ht="45">
      <c r="A505" s="11" t="s">
        <v>253</v>
      </c>
      <c r="B505" s="16" t="s">
        <v>537</v>
      </c>
      <c r="C505" s="16" t="s">
        <v>537</v>
      </c>
      <c r="D505" s="16" t="s">
        <v>214</v>
      </c>
      <c r="E505" s="16"/>
      <c r="F505" s="61">
        <f>SUM(F506)</f>
        <v>4448.9</v>
      </c>
    </row>
    <row r="506" spans="1:6" ht="30">
      <c r="A506" s="11" t="s">
        <v>15</v>
      </c>
      <c r="B506" s="16" t="s">
        <v>537</v>
      </c>
      <c r="C506" s="16" t="s">
        <v>537</v>
      </c>
      <c r="D506" s="16" t="s">
        <v>214</v>
      </c>
      <c r="E506" s="16" t="s">
        <v>30</v>
      </c>
      <c r="F506" s="61">
        <f>SUM(F507)</f>
        <v>4448.9</v>
      </c>
    </row>
    <row r="507" spans="1:6" ht="15">
      <c r="A507" s="11" t="s">
        <v>31</v>
      </c>
      <c r="B507" s="16" t="s">
        <v>537</v>
      </c>
      <c r="C507" s="16" t="s">
        <v>537</v>
      </c>
      <c r="D507" s="16" t="s">
        <v>214</v>
      </c>
      <c r="E507" s="16" t="s">
        <v>32</v>
      </c>
      <c r="F507" s="62">
        <f>ведомственная!G317</f>
        <v>4448.9</v>
      </c>
    </row>
    <row r="508" spans="1:6" ht="15">
      <c r="A508" s="11" t="s">
        <v>530</v>
      </c>
      <c r="B508" s="16" t="s">
        <v>537</v>
      </c>
      <c r="C508" s="16" t="s">
        <v>547</v>
      </c>
      <c r="D508" s="16"/>
      <c r="E508" s="16"/>
      <c r="F508" s="61">
        <f>SUM(F509+F521+F531+F542)</f>
        <v>15616.8</v>
      </c>
    </row>
    <row r="509" spans="1:6" ht="15">
      <c r="A509" s="11" t="s">
        <v>7</v>
      </c>
      <c r="B509" s="16" t="s">
        <v>537</v>
      </c>
      <c r="C509" s="16" t="s">
        <v>547</v>
      </c>
      <c r="D509" s="16" t="s">
        <v>180</v>
      </c>
      <c r="E509" s="81"/>
      <c r="F509" s="61">
        <f>SUM(F510)</f>
        <v>770.4</v>
      </c>
    </row>
    <row r="510" spans="1:6" ht="45">
      <c r="A510" s="11" t="s">
        <v>0</v>
      </c>
      <c r="B510" s="16" t="s">
        <v>537</v>
      </c>
      <c r="C510" s="16" t="s">
        <v>547</v>
      </c>
      <c r="D510" s="16" t="s">
        <v>165</v>
      </c>
      <c r="E510" s="16"/>
      <c r="F510" s="61">
        <f>SUM(F511+F516)</f>
        <v>770.4</v>
      </c>
    </row>
    <row r="511" spans="1:6" ht="165">
      <c r="A511" s="12" t="s">
        <v>28</v>
      </c>
      <c r="B511" s="16" t="s">
        <v>537</v>
      </c>
      <c r="C511" s="16" t="s">
        <v>547</v>
      </c>
      <c r="D511" s="16" t="s">
        <v>250</v>
      </c>
      <c r="E511" s="81"/>
      <c r="F511" s="61">
        <f>SUM(F512+F514)</f>
        <v>436.9</v>
      </c>
    </row>
    <row r="512" spans="1:6" ht="75">
      <c r="A512" s="11" t="s">
        <v>33</v>
      </c>
      <c r="B512" s="16" t="s">
        <v>537</v>
      </c>
      <c r="C512" s="16" t="s">
        <v>547</v>
      </c>
      <c r="D512" s="16" t="s">
        <v>250</v>
      </c>
      <c r="E512" s="16" t="s">
        <v>34</v>
      </c>
      <c r="F512" s="61">
        <f>SUM(F513)</f>
        <v>391.9</v>
      </c>
    </row>
    <row r="513" spans="1:6" ht="15">
      <c r="A513" s="11" t="s">
        <v>101</v>
      </c>
      <c r="B513" s="16" t="s">
        <v>537</v>
      </c>
      <c r="C513" s="16" t="s">
        <v>547</v>
      </c>
      <c r="D513" s="16" t="s">
        <v>250</v>
      </c>
      <c r="E513" s="16" t="s">
        <v>87</v>
      </c>
      <c r="F513" s="62">
        <f>ведомственная!G647</f>
        <v>391.9</v>
      </c>
    </row>
    <row r="514" spans="1:6" ht="30">
      <c r="A514" s="27" t="s">
        <v>78</v>
      </c>
      <c r="B514" s="16" t="s">
        <v>537</v>
      </c>
      <c r="C514" s="16" t="s">
        <v>547</v>
      </c>
      <c r="D514" s="16" t="s">
        <v>250</v>
      </c>
      <c r="E514" s="16" t="s">
        <v>79</v>
      </c>
      <c r="F514" s="61">
        <f>SUM(F515)</f>
        <v>45</v>
      </c>
    </row>
    <row r="515" spans="1:6" ht="30">
      <c r="A515" s="27" t="s">
        <v>81</v>
      </c>
      <c r="B515" s="16" t="s">
        <v>537</v>
      </c>
      <c r="C515" s="16" t="s">
        <v>547</v>
      </c>
      <c r="D515" s="16" t="s">
        <v>250</v>
      </c>
      <c r="E515" s="16" t="s">
        <v>80</v>
      </c>
      <c r="F515" s="62">
        <f>ведомственная!G649</f>
        <v>45</v>
      </c>
    </row>
    <row r="516" spans="1:6" ht="90">
      <c r="A516" s="12" t="s">
        <v>27</v>
      </c>
      <c r="B516" s="16" t="s">
        <v>537</v>
      </c>
      <c r="C516" s="16" t="s">
        <v>547</v>
      </c>
      <c r="D516" s="16" t="s">
        <v>249</v>
      </c>
      <c r="E516" s="81"/>
      <c r="F516" s="61">
        <f>SUM(F517+F519)</f>
        <v>333.5</v>
      </c>
    </row>
    <row r="517" spans="1:6" ht="75">
      <c r="A517" s="11" t="s">
        <v>33</v>
      </c>
      <c r="B517" s="16" t="s">
        <v>537</v>
      </c>
      <c r="C517" s="16" t="s">
        <v>547</v>
      </c>
      <c r="D517" s="16" t="s">
        <v>249</v>
      </c>
      <c r="E517" s="16" t="s">
        <v>34</v>
      </c>
      <c r="F517" s="61">
        <f>SUM(F518)</f>
        <v>272.2</v>
      </c>
    </row>
    <row r="518" spans="1:6" ht="15">
      <c r="A518" s="11" t="s">
        <v>101</v>
      </c>
      <c r="B518" s="16" t="s">
        <v>537</v>
      </c>
      <c r="C518" s="16" t="s">
        <v>547</v>
      </c>
      <c r="D518" s="16" t="s">
        <v>249</v>
      </c>
      <c r="E518" s="16" t="s">
        <v>87</v>
      </c>
      <c r="F518" s="62">
        <f>ведомственная!G652</f>
        <v>272.2</v>
      </c>
    </row>
    <row r="519" spans="1:6" ht="30">
      <c r="A519" s="27" t="s">
        <v>78</v>
      </c>
      <c r="B519" s="16" t="s">
        <v>537</v>
      </c>
      <c r="C519" s="16" t="s">
        <v>547</v>
      </c>
      <c r="D519" s="16" t="s">
        <v>249</v>
      </c>
      <c r="E519" s="16" t="s">
        <v>79</v>
      </c>
      <c r="F519" s="61">
        <f>SUM(F520)</f>
        <v>61.3</v>
      </c>
    </row>
    <row r="520" spans="1:6" ht="30">
      <c r="A520" s="27" t="s">
        <v>81</v>
      </c>
      <c r="B520" s="16" t="s">
        <v>537</v>
      </c>
      <c r="C520" s="16" t="s">
        <v>547</v>
      </c>
      <c r="D520" s="16" t="s">
        <v>249</v>
      </c>
      <c r="E520" s="16" t="s">
        <v>80</v>
      </c>
      <c r="F520" s="62">
        <f>ведомственная!G654</f>
        <v>61.3</v>
      </c>
    </row>
    <row r="521" spans="1:6" ht="22.5" customHeight="1">
      <c r="A521" s="11" t="s">
        <v>526</v>
      </c>
      <c r="B521" s="16" t="s">
        <v>537</v>
      </c>
      <c r="C521" s="16" t="s">
        <v>547</v>
      </c>
      <c r="D521" s="16" t="s">
        <v>158</v>
      </c>
      <c r="E521" s="16"/>
      <c r="F521" s="61">
        <f>SUM(F522)</f>
        <v>1506.1</v>
      </c>
    </row>
    <row r="522" spans="1:6" ht="30">
      <c r="A522" s="11" t="s">
        <v>17</v>
      </c>
      <c r="B522" s="16" t="s">
        <v>537</v>
      </c>
      <c r="C522" s="16" t="s">
        <v>547</v>
      </c>
      <c r="D522" s="16" t="s">
        <v>159</v>
      </c>
      <c r="E522" s="16"/>
      <c r="F522" s="61">
        <f>SUM(F523)</f>
        <v>1506.1</v>
      </c>
    </row>
    <row r="523" spans="1:6" ht="15">
      <c r="A523" s="11" t="s">
        <v>16</v>
      </c>
      <c r="B523" s="16" t="s">
        <v>537</v>
      </c>
      <c r="C523" s="16" t="s">
        <v>547</v>
      </c>
      <c r="D523" s="16" t="s">
        <v>161</v>
      </c>
      <c r="E523" s="16"/>
      <c r="F523" s="61">
        <f>SUM(F524)</f>
        <v>1506.1</v>
      </c>
    </row>
    <row r="524" spans="1:6" ht="37.5" customHeight="1">
      <c r="A524" s="12" t="s">
        <v>433</v>
      </c>
      <c r="B524" s="16" t="s">
        <v>537</v>
      </c>
      <c r="C524" s="16" t="s">
        <v>547</v>
      </c>
      <c r="D524" s="16" t="s">
        <v>162</v>
      </c>
      <c r="E524" s="16"/>
      <c r="F524" s="61">
        <f>SUM(F525+F527+F529)</f>
        <v>1506.1</v>
      </c>
    </row>
    <row r="525" spans="1:6" ht="75">
      <c r="A525" s="11" t="s">
        <v>102</v>
      </c>
      <c r="B525" s="16" t="s">
        <v>537</v>
      </c>
      <c r="C525" s="16" t="s">
        <v>547</v>
      </c>
      <c r="D525" s="16" t="s">
        <v>162</v>
      </c>
      <c r="E525" s="16" t="s">
        <v>34</v>
      </c>
      <c r="F525" s="61">
        <f>SUM(F526)</f>
        <v>1430.8</v>
      </c>
    </row>
    <row r="526" spans="1:6" ht="30">
      <c r="A526" s="11" t="s">
        <v>103</v>
      </c>
      <c r="B526" s="16" t="s">
        <v>537</v>
      </c>
      <c r="C526" s="16" t="s">
        <v>547</v>
      </c>
      <c r="D526" s="16" t="s">
        <v>162</v>
      </c>
      <c r="E526" s="16" t="s">
        <v>76</v>
      </c>
      <c r="F526" s="62">
        <f>ведомственная!G660</f>
        <v>1430.8</v>
      </c>
    </row>
    <row r="527" spans="1:6" ht="30">
      <c r="A527" s="11" t="s">
        <v>104</v>
      </c>
      <c r="B527" s="16" t="s">
        <v>537</v>
      </c>
      <c r="C527" s="16" t="s">
        <v>547</v>
      </c>
      <c r="D527" s="16" t="s">
        <v>162</v>
      </c>
      <c r="E527" s="16" t="s">
        <v>79</v>
      </c>
      <c r="F527" s="61">
        <f>SUM(F528)</f>
        <v>75.2</v>
      </c>
    </row>
    <row r="528" spans="1:6" ht="30">
      <c r="A528" s="11" t="s">
        <v>105</v>
      </c>
      <c r="B528" s="16" t="s">
        <v>537</v>
      </c>
      <c r="C528" s="16" t="s">
        <v>547</v>
      </c>
      <c r="D528" s="16" t="s">
        <v>162</v>
      </c>
      <c r="E528" s="16" t="s">
        <v>80</v>
      </c>
      <c r="F528" s="62">
        <f>ведомственная!G662</f>
        <v>75.2</v>
      </c>
    </row>
    <row r="529" spans="1:6" ht="15">
      <c r="A529" s="11" t="s">
        <v>82</v>
      </c>
      <c r="B529" s="16" t="s">
        <v>537</v>
      </c>
      <c r="C529" s="16" t="s">
        <v>547</v>
      </c>
      <c r="D529" s="16" t="s">
        <v>162</v>
      </c>
      <c r="E529" s="16" t="s">
        <v>84</v>
      </c>
      <c r="F529" s="62">
        <f>F530</f>
        <v>0.1</v>
      </c>
    </row>
    <row r="530" spans="1:6" ht="15">
      <c r="A530" s="11" t="s">
        <v>83</v>
      </c>
      <c r="B530" s="16" t="s">
        <v>537</v>
      </c>
      <c r="C530" s="16" t="s">
        <v>547</v>
      </c>
      <c r="D530" s="16" t="s">
        <v>162</v>
      </c>
      <c r="E530" s="16" t="s">
        <v>85</v>
      </c>
      <c r="F530" s="62">
        <f>ведомственная!G664</f>
        <v>0.1</v>
      </c>
    </row>
    <row r="531" spans="1:6" ht="30">
      <c r="A531" s="11" t="s">
        <v>148</v>
      </c>
      <c r="B531" s="16" t="s">
        <v>537</v>
      </c>
      <c r="C531" s="16" t="s">
        <v>547</v>
      </c>
      <c r="D531" s="16" t="s">
        <v>173</v>
      </c>
      <c r="E531" s="16"/>
      <c r="F531" s="61">
        <f>SUM(F532+F539)</f>
        <v>13196.3</v>
      </c>
    </row>
    <row r="532" spans="1:6" ht="30">
      <c r="A532" s="11" t="s">
        <v>5</v>
      </c>
      <c r="B532" s="16" t="s">
        <v>537</v>
      </c>
      <c r="C532" s="16" t="s">
        <v>547</v>
      </c>
      <c r="D532" s="16" t="s">
        <v>174</v>
      </c>
      <c r="E532" s="16"/>
      <c r="F532" s="61">
        <f>SUM(F533+F535+F537)</f>
        <v>13168.699999999999</v>
      </c>
    </row>
    <row r="533" spans="1:6" ht="75">
      <c r="A533" s="11" t="s">
        <v>117</v>
      </c>
      <c r="B533" s="16" t="s">
        <v>537</v>
      </c>
      <c r="C533" s="16" t="s">
        <v>547</v>
      </c>
      <c r="D533" s="16" t="s">
        <v>174</v>
      </c>
      <c r="E533" s="16" t="s">
        <v>34</v>
      </c>
      <c r="F533" s="64">
        <f>SUM(F534)</f>
        <v>10236.1</v>
      </c>
    </row>
    <row r="534" spans="1:6" ht="15">
      <c r="A534" s="11" t="s">
        <v>101</v>
      </c>
      <c r="B534" s="16" t="s">
        <v>537</v>
      </c>
      <c r="C534" s="16" t="s">
        <v>547</v>
      </c>
      <c r="D534" s="16" t="s">
        <v>174</v>
      </c>
      <c r="E534" s="16" t="s">
        <v>87</v>
      </c>
      <c r="F534" s="62">
        <f>ведомственная!G668</f>
        <v>10236.1</v>
      </c>
    </row>
    <row r="535" spans="1:6" ht="30">
      <c r="A535" s="11" t="s">
        <v>78</v>
      </c>
      <c r="B535" s="16" t="s">
        <v>537</v>
      </c>
      <c r="C535" s="16" t="s">
        <v>547</v>
      </c>
      <c r="D535" s="16" t="s">
        <v>174</v>
      </c>
      <c r="E535" s="16" t="s">
        <v>79</v>
      </c>
      <c r="F535" s="64">
        <f>SUM(F536)</f>
        <v>2932.2</v>
      </c>
    </row>
    <row r="536" spans="1:6" ht="30">
      <c r="A536" s="11" t="s">
        <v>81</v>
      </c>
      <c r="B536" s="16" t="s">
        <v>537</v>
      </c>
      <c r="C536" s="16" t="s">
        <v>547</v>
      </c>
      <c r="D536" s="16" t="s">
        <v>174</v>
      </c>
      <c r="E536" s="16" t="s">
        <v>80</v>
      </c>
      <c r="F536" s="62">
        <f>ведомственная!G670</f>
        <v>2932.2</v>
      </c>
    </row>
    <row r="537" spans="1:6" ht="15">
      <c r="A537" s="11" t="s">
        <v>82</v>
      </c>
      <c r="B537" s="16" t="s">
        <v>537</v>
      </c>
      <c r="C537" s="16" t="s">
        <v>547</v>
      </c>
      <c r="D537" s="16" t="s">
        <v>174</v>
      </c>
      <c r="E537" s="16" t="s">
        <v>84</v>
      </c>
      <c r="F537" s="62">
        <f>F538</f>
        <v>0.4</v>
      </c>
    </row>
    <row r="538" spans="1:6" ht="15">
      <c r="A538" s="11" t="s">
        <v>83</v>
      </c>
      <c r="B538" s="16" t="s">
        <v>537</v>
      </c>
      <c r="C538" s="16" t="s">
        <v>547</v>
      </c>
      <c r="D538" s="16" t="s">
        <v>174</v>
      </c>
      <c r="E538" s="16" t="s">
        <v>85</v>
      </c>
      <c r="F538" s="62">
        <f>ведомственная!G672</f>
        <v>0.4</v>
      </c>
    </row>
    <row r="539" spans="1:6" ht="45">
      <c r="A539" s="11" t="s">
        <v>6</v>
      </c>
      <c r="B539" s="16" t="s">
        <v>537</v>
      </c>
      <c r="C539" s="16" t="s">
        <v>547</v>
      </c>
      <c r="D539" s="16" t="s">
        <v>175</v>
      </c>
      <c r="E539" s="16"/>
      <c r="F539" s="64">
        <f>SUM(F540)</f>
        <v>27.6</v>
      </c>
    </row>
    <row r="540" spans="1:6" ht="15">
      <c r="A540" s="11" t="s">
        <v>82</v>
      </c>
      <c r="B540" s="16" t="s">
        <v>537</v>
      </c>
      <c r="C540" s="16" t="s">
        <v>547</v>
      </c>
      <c r="D540" s="16" t="s">
        <v>175</v>
      </c>
      <c r="E540" s="16" t="s">
        <v>84</v>
      </c>
      <c r="F540" s="64">
        <f>SUM(F541)</f>
        <v>27.6</v>
      </c>
    </row>
    <row r="541" spans="1:6" ht="15">
      <c r="A541" s="11" t="s">
        <v>83</v>
      </c>
      <c r="B541" s="16" t="s">
        <v>537</v>
      </c>
      <c r="C541" s="16" t="s">
        <v>547</v>
      </c>
      <c r="D541" s="16" t="s">
        <v>175</v>
      </c>
      <c r="E541" s="16" t="s">
        <v>85</v>
      </c>
      <c r="F541" s="62">
        <f>ведомственная!G675</f>
        <v>27.6</v>
      </c>
    </row>
    <row r="542" spans="1:6" ht="30">
      <c r="A542" s="34" t="s">
        <v>492</v>
      </c>
      <c r="B542" s="16" t="s">
        <v>537</v>
      </c>
      <c r="C542" s="16" t="s">
        <v>547</v>
      </c>
      <c r="D542" s="16" t="s">
        <v>503</v>
      </c>
      <c r="E542" s="16"/>
      <c r="F542" s="61">
        <f>SUM(F543)</f>
        <v>144</v>
      </c>
    </row>
    <row r="543" spans="1:6" ht="60">
      <c r="A543" s="35" t="s">
        <v>520</v>
      </c>
      <c r="B543" s="16" t="s">
        <v>537</v>
      </c>
      <c r="C543" s="16" t="s">
        <v>547</v>
      </c>
      <c r="D543" s="16" t="s">
        <v>516</v>
      </c>
      <c r="E543" s="16"/>
      <c r="F543" s="61">
        <f>SUM(F544)</f>
        <v>144</v>
      </c>
    </row>
    <row r="544" spans="1:6" ht="15">
      <c r="A544" s="11" t="s">
        <v>310</v>
      </c>
      <c r="B544" s="16" t="s">
        <v>537</v>
      </c>
      <c r="C544" s="16" t="s">
        <v>547</v>
      </c>
      <c r="D544" s="16" t="s">
        <v>517</v>
      </c>
      <c r="E544" s="16"/>
      <c r="F544" s="61">
        <f>SUM(F545)</f>
        <v>144</v>
      </c>
    </row>
    <row r="545" spans="1:6" ht="30">
      <c r="A545" s="11" t="s">
        <v>78</v>
      </c>
      <c r="B545" s="16" t="s">
        <v>537</v>
      </c>
      <c r="C545" s="16" t="s">
        <v>547</v>
      </c>
      <c r="D545" s="16" t="s">
        <v>517</v>
      </c>
      <c r="E545" s="16" t="s">
        <v>79</v>
      </c>
      <c r="F545" s="61">
        <f>SUM(F546)</f>
        <v>144</v>
      </c>
    </row>
    <row r="546" spans="1:6" ht="30">
      <c r="A546" s="11" t="s">
        <v>81</v>
      </c>
      <c r="B546" s="16" t="s">
        <v>537</v>
      </c>
      <c r="C546" s="16" t="s">
        <v>547</v>
      </c>
      <c r="D546" s="16" t="s">
        <v>517</v>
      </c>
      <c r="E546" s="16" t="s">
        <v>80</v>
      </c>
      <c r="F546" s="62">
        <f>ведомственная!G680</f>
        <v>144</v>
      </c>
    </row>
    <row r="547" spans="1:6" ht="14.25">
      <c r="A547" s="10" t="s">
        <v>571</v>
      </c>
      <c r="B547" s="77" t="s">
        <v>540</v>
      </c>
      <c r="C547" s="77"/>
      <c r="D547" s="77"/>
      <c r="E547" s="77"/>
      <c r="F547" s="60">
        <f>SUM(F548+F589)</f>
        <v>24929.999999999996</v>
      </c>
    </row>
    <row r="548" spans="1:6" ht="15">
      <c r="A548" s="12" t="s">
        <v>531</v>
      </c>
      <c r="B548" s="78" t="s">
        <v>540</v>
      </c>
      <c r="C548" s="78" t="s">
        <v>535</v>
      </c>
      <c r="D548" s="78"/>
      <c r="E548" s="78"/>
      <c r="F548" s="61">
        <f>SUM(F549+F554)</f>
        <v>19358.699999999997</v>
      </c>
    </row>
    <row r="549" spans="1:6" ht="15">
      <c r="A549" s="11" t="s">
        <v>3</v>
      </c>
      <c r="B549" s="16" t="s">
        <v>540</v>
      </c>
      <c r="C549" s="16" t="s">
        <v>535</v>
      </c>
      <c r="D549" s="16" t="s">
        <v>170</v>
      </c>
      <c r="E549" s="16"/>
      <c r="F549" s="61">
        <f>SUM(F550)</f>
        <v>1887.3</v>
      </c>
    </row>
    <row r="550" spans="1:6" ht="30">
      <c r="A550" s="11" t="s">
        <v>294</v>
      </c>
      <c r="B550" s="16" t="s">
        <v>540</v>
      </c>
      <c r="C550" s="16" t="s">
        <v>535</v>
      </c>
      <c r="D550" s="16" t="s">
        <v>295</v>
      </c>
      <c r="E550" s="16"/>
      <c r="F550" s="61">
        <f>SUM(F551)</f>
        <v>1887.3</v>
      </c>
    </row>
    <row r="551" spans="1:6" ht="45">
      <c r="A551" s="11" t="s">
        <v>460</v>
      </c>
      <c r="B551" s="16" t="s">
        <v>540</v>
      </c>
      <c r="C551" s="16" t="s">
        <v>535</v>
      </c>
      <c r="D551" s="16" t="s">
        <v>461</v>
      </c>
      <c r="E551" s="16"/>
      <c r="F551" s="61">
        <f>SUM(F552)</f>
        <v>1887.3</v>
      </c>
    </row>
    <row r="552" spans="1:6" ht="30">
      <c r="A552" s="11" t="s">
        <v>15</v>
      </c>
      <c r="B552" s="16" t="s">
        <v>540</v>
      </c>
      <c r="C552" s="16" t="s">
        <v>535</v>
      </c>
      <c r="D552" s="16" t="s">
        <v>461</v>
      </c>
      <c r="E552" s="16" t="s">
        <v>30</v>
      </c>
      <c r="F552" s="61">
        <f>SUM(F553)</f>
        <v>1887.3</v>
      </c>
    </row>
    <row r="553" spans="1:6" ht="15">
      <c r="A553" s="11" t="s">
        <v>31</v>
      </c>
      <c r="B553" s="16" t="s">
        <v>540</v>
      </c>
      <c r="C553" s="16" t="s">
        <v>535</v>
      </c>
      <c r="D553" s="16" t="s">
        <v>461</v>
      </c>
      <c r="E553" s="16" t="s">
        <v>32</v>
      </c>
      <c r="F553" s="62">
        <f>ведомственная!G721</f>
        <v>1887.3</v>
      </c>
    </row>
    <row r="554" spans="1:6" ht="45">
      <c r="A554" s="11" t="s">
        <v>138</v>
      </c>
      <c r="B554" s="16" t="s">
        <v>540</v>
      </c>
      <c r="C554" s="16" t="s">
        <v>535</v>
      </c>
      <c r="D554" s="16" t="s">
        <v>215</v>
      </c>
      <c r="E554" s="16"/>
      <c r="F554" s="61">
        <f>SUM(F555)</f>
        <v>17471.399999999998</v>
      </c>
    </row>
    <row r="555" spans="1:6" ht="30">
      <c r="A555" s="11" t="s">
        <v>141</v>
      </c>
      <c r="B555" s="16" t="s">
        <v>540</v>
      </c>
      <c r="C555" s="16" t="s">
        <v>535</v>
      </c>
      <c r="D555" s="16" t="s">
        <v>218</v>
      </c>
      <c r="E555" s="16"/>
      <c r="F555" s="61">
        <f>SUM(F556+F560+F564+F571+F581+F585)</f>
        <v>17471.399999999998</v>
      </c>
    </row>
    <row r="556" spans="1:6" ht="45">
      <c r="A556" s="11" t="s">
        <v>431</v>
      </c>
      <c r="B556" s="16" t="s">
        <v>540</v>
      </c>
      <c r="C556" s="16" t="s">
        <v>535</v>
      </c>
      <c r="D556" s="16" t="s">
        <v>432</v>
      </c>
      <c r="E556" s="16"/>
      <c r="F556" s="61">
        <f>SUM(F557)</f>
        <v>5204.2</v>
      </c>
    </row>
    <row r="557" spans="1:6" ht="45">
      <c r="A557" s="11" t="s">
        <v>211</v>
      </c>
      <c r="B557" s="16" t="s">
        <v>540</v>
      </c>
      <c r="C557" s="16" t="s">
        <v>535</v>
      </c>
      <c r="D557" s="16" t="s">
        <v>219</v>
      </c>
      <c r="E557" s="16"/>
      <c r="F557" s="61">
        <f>SUM(F558)</f>
        <v>5204.2</v>
      </c>
    </row>
    <row r="558" spans="1:6" ht="30">
      <c r="A558" s="11" t="s">
        <v>15</v>
      </c>
      <c r="B558" s="16" t="s">
        <v>540</v>
      </c>
      <c r="C558" s="16" t="s">
        <v>535</v>
      </c>
      <c r="D558" s="16" t="s">
        <v>219</v>
      </c>
      <c r="E558" s="16" t="s">
        <v>30</v>
      </c>
      <c r="F558" s="61">
        <f>SUM(F559)</f>
        <v>5204.2</v>
      </c>
    </row>
    <row r="559" spans="1:6" ht="15">
      <c r="A559" s="11" t="s">
        <v>31</v>
      </c>
      <c r="B559" s="16" t="s">
        <v>540</v>
      </c>
      <c r="C559" s="16" t="s">
        <v>535</v>
      </c>
      <c r="D559" s="16" t="s">
        <v>219</v>
      </c>
      <c r="E559" s="16" t="s">
        <v>32</v>
      </c>
      <c r="F559" s="62">
        <f>ведомственная!G727</f>
        <v>5204.2</v>
      </c>
    </row>
    <row r="560" spans="1:6" ht="30">
      <c r="A560" s="11" t="s">
        <v>435</v>
      </c>
      <c r="B560" s="16" t="s">
        <v>540</v>
      </c>
      <c r="C560" s="16" t="s">
        <v>535</v>
      </c>
      <c r="D560" s="16" t="s">
        <v>436</v>
      </c>
      <c r="E560" s="16"/>
      <c r="F560" s="61">
        <f>SUM(F561)</f>
        <v>650</v>
      </c>
    </row>
    <row r="561" spans="1:6" ht="24" customHeight="1">
      <c r="A561" s="11" t="s">
        <v>310</v>
      </c>
      <c r="B561" s="16" t="s">
        <v>540</v>
      </c>
      <c r="C561" s="16" t="s">
        <v>535</v>
      </c>
      <c r="D561" s="16" t="s">
        <v>255</v>
      </c>
      <c r="E561" s="16"/>
      <c r="F561" s="61">
        <f>SUM(F562)</f>
        <v>650</v>
      </c>
    </row>
    <row r="562" spans="1:6" ht="30">
      <c r="A562" s="11" t="s">
        <v>15</v>
      </c>
      <c r="B562" s="16" t="s">
        <v>540</v>
      </c>
      <c r="C562" s="16" t="s">
        <v>535</v>
      </c>
      <c r="D562" s="16" t="s">
        <v>255</v>
      </c>
      <c r="E562" s="16" t="s">
        <v>30</v>
      </c>
      <c r="F562" s="61">
        <f>SUM(F563)</f>
        <v>650</v>
      </c>
    </row>
    <row r="563" spans="1:6" ht="23.25" customHeight="1">
      <c r="A563" s="11" t="s">
        <v>31</v>
      </c>
      <c r="B563" s="16" t="s">
        <v>540</v>
      </c>
      <c r="C563" s="16" t="s">
        <v>535</v>
      </c>
      <c r="D563" s="16" t="s">
        <v>255</v>
      </c>
      <c r="E563" s="16" t="s">
        <v>32</v>
      </c>
      <c r="F563" s="62">
        <f>ведомственная!G731</f>
        <v>650</v>
      </c>
    </row>
    <row r="564" spans="1:6" ht="60">
      <c r="A564" s="11" t="s">
        <v>438</v>
      </c>
      <c r="B564" s="16" t="s">
        <v>540</v>
      </c>
      <c r="C564" s="16" t="s">
        <v>535</v>
      </c>
      <c r="D564" s="16" t="s">
        <v>437</v>
      </c>
      <c r="E564" s="16"/>
      <c r="F564" s="61">
        <f>SUM(F565+F568)</f>
        <v>9814.8</v>
      </c>
    </row>
    <row r="565" spans="1:6" ht="45">
      <c r="A565" s="11" t="s">
        <v>211</v>
      </c>
      <c r="B565" s="16" t="s">
        <v>540</v>
      </c>
      <c r="C565" s="16" t="s">
        <v>535</v>
      </c>
      <c r="D565" s="16" t="s">
        <v>220</v>
      </c>
      <c r="E565" s="16"/>
      <c r="F565" s="61">
        <f>SUM(F566)</f>
        <v>9740.4</v>
      </c>
    </row>
    <row r="566" spans="1:6" ht="30">
      <c r="A566" s="11" t="s">
        <v>15</v>
      </c>
      <c r="B566" s="16" t="s">
        <v>540</v>
      </c>
      <c r="C566" s="16" t="s">
        <v>535</v>
      </c>
      <c r="D566" s="16" t="s">
        <v>220</v>
      </c>
      <c r="E566" s="16" t="s">
        <v>30</v>
      </c>
      <c r="F566" s="61">
        <f>SUM(F567)</f>
        <v>9740.4</v>
      </c>
    </row>
    <row r="567" spans="1:6" ht="15">
      <c r="A567" s="11" t="s">
        <v>31</v>
      </c>
      <c r="B567" s="16" t="s">
        <v>540</v>
      </c>
      <c r="C567" s="16" t="s">
        <v>535</v>
      </c>
      <c r="D567" s="16" t="s">
        <v>220</v>
      </c>
      <c r="E567" s="16" t="s">
        <v>32</v>
      </c>
      <c r="F567" s="62">
        <f>ведомственная!G735</f>
        <v>9740.4</v>
      </c>
    </row>
    <row r="568" spans="1:6" ht="75">
      <c r="A568" s="12" t="s">
        <v>155</v>
      </c>
      <c r="B568" s="16" t="s">
        <v>540</v>
      </c>
      <c r="C568" s="16" t="s">
        <v>535</v>
      </c>
      <c r="D568" s="16" t="s">
        <v>439</v>
      </c>
      <c r="E568" s="16"/>
      <c r="F568" s="61">
        <f>SUM(F569)</f>
        <v>74.4</v>
      </c>
    </row>
    <row r="569" spans="1:6" ht="30">
      <c r="A569" s="11" t="s">
        <v>15</v>
      </c>
      <c r="B569" s="16" t="s">
        <v>540</v>
      </c>
      <c r="C569" s="16" t="s">
        <v>535</v>
      </c>
      <c r="D569" s="16" t="s">
        <v>439</v>
      </c>
      <c r="E569" s="16" t="s">
        <v>30</v>
      </c>
      <c r="F569" s="61">
        <f>SUM(F570)</f>
        <v>74.4</v>
      </c>
    </row>
    <row r="570" spans="1:6" ht="15">
      <c r="A570" s="12" t="s">
        <v>31</v>
      </c>
      <c r="B570" s="16" t="s">
        <v>540</v>
      </c>
      <c r="C570" s="16" t="s">
        <v>535</v>
      </c>
      <c r="D570" s="16" t="s">
        <v>439</v>
      </c>
      <c r="E570" s="16" t="s">
        <v>32</v>
      </c>
      <c r="F570" s="62">
        <f>ведомственная!G738</f>
        <v>74.4</v>
      </c>
    </row>
    <row r="571" spans="1:6" ht="30">
      <c r="A571" s="12" t="s">
        <v>440</v>
      </c>
      <c r="B571" s="16" t="s">
        <v>540</v>
      </c>
      <c r="C571" s="16" t="s">
        <v>535</v>
      </c>
      <c r="D571" s="16" t="s">
        <v>443</v>
      </c>
      <c r="E571" s="16"/>
      <c r="F571" s="61">
        <f>SUM(F572+F575+F578)</f>
        <v>194.4</v>
      </c>
    </row>
    <row r="572" spans="1:6" ht="30">
      <c r="A572" s="11" t="s">
        <v>442</v>
      </c>
      <c r="B572" s="16" t="s">
        <v>540</v>
      </c>
      <c r="C572" s="16" t="s">
        <v>535</v>
      </c>
      <c r="D572" s="16" t="s">
        <v>441</v>
      </c>
      <c r="E572" s="16"/>
      <c r="F572" s="61">
        <f>SUM(F573)</f>
        <v>10</v>
      </c>
    </row>
    <row r="573" spans="1:6" ht="30">
      <c r="A573" s="11" t="s">
        <v>15</v>
      </c>
      <c r="B573" s="16" t="s">
        <v>540</v>
      </c>
      <c r="C573" s="16" t="s">
        <v>535</v>
      </c>
      <c r="D573" s="16" t="s">
        <v>441</v>
      </c>
      <c r="E573" s="16" t="s">
        <v>30</v>
      </c>
      <c r="F573" s="61">
        <f>SUM(F574)</f>
        <v>10</v>
      </c>
    </row>
    <row r="574" spans="1:6" ht="20.25" customHeight="1">
      <c r="A574" s="12" t="s">
        <v>31</v>
      </c>
      <c r="B574" s="16" t="s">
        <v>540</v>
      </c>
      <c r="C574" s="16" t="s">
        <v>535</v>
      </c>
      <c r="D574" s="16" t="s">
        <v>441</v>
      </c>
      <c r="E574" s="16" t="s">
        <v>32</v>
      </c>
      <c r="F574" s="62">
        <f>ведомственная!G742</f>
        <v>10</v>
      </c>
    </row>
    <row r="575" spans="1:6" ht="15">
      <c r="A575" s="12" t="s">
        <v>498</v>
      </c>
      <c r="B575" s="16" t="s">
        <v>540</v>
      </c>
      <c r="C575" s="16" t="s">
        <v>535</v>
      </c>
      <c r="D575" s="16" t="s">
        <v>499</v>
      </c>
      <c r="E575" s="16"/>
      <c r="F575" s="61">
        <f>SUM(F576)</f>
        <v>162.5</v>
      </c>
    </row>
    <row r="576" spans="1:6" ht="30">
      <c r="A576" s="11" t="s">
        <v>15</v>
      </c>
      <c r="B576" s="16" t="s">
        <v>540</v>
      </c>
      <c r="C576" s="16" t="s">
        <v>535</v>
      </c>
      <c r="D576" s="16" t="s">
        <v>499</v>
      </c>
      <c r="E576" s="16" t="s">
        <v>30</v>
      </c>
      <c r="F576" s="61">
        <f>SUM(F577)</f>
        <v>162.5</v>
      </c>
    </row>
    <row r="577" spans="1:6" ht="15">
      <c r="A577" s="12" t="s">
        <v>31</v>
      </c>
      <c r="B577" s="16" t="s">
        <v>540</v>
      </c>
      <c r="C577" s="16" t="s">
        <v>535</v>
      </c>
      <c r="D577" s="16" t="s">
        <v>499</v>
      </c>
      <c r="E577" s="16" t="s">
        <v>32</v>
      </c>
      <c r="F577" s="62">
        <f>ведомственная!G745</f>
        <v>162.5</v>
      </c>
    </row>
    <row r="578" spans="1:6" ht="60">
      <c r="A578" s="12" t="s">
        <v>157</v>
      </c>
      <c r="B578" s="16" t="s">
        <v>540</v>
      </c>
      <c r="C578" s="16" t="s">
        <v>535</v>
      </c>
      <c r="D578" s="16" t="s">
        <v>225</v>
      </c>
      <c r="E578" s="16"/>
      <c r="F578" s="61">
        <f>SUM(F579)</f>
        <v>21.9</v>
      </c>
    </row>
    <row r="579" spans="1:6" ht="30">
      <c r="A579" s="11" t="s">
        <v>15</v>
      </c>
      <c r="B579" s="16" t="s">
        <v>540</v>
      </c>
      <c r="C579" s="16" t="s">
        <v>535</v>
      </c>
      <c r="D579" s="16" t="s">
        <v>225</v>
      </c>
      <c r="E579" s="16" t="s">
        <v>30</v>
      </c>
      <c r="F579" s="61">
        <f>SUM(F580)</f>
        <v>21.9</v>
      </c>
    </row>
    <row r="580" spans="1:6" ht="15">
      <c r="A580" s="12" t="s">
        <v>31</v>
      </c>
      <c r="B580" s="16" t="s">
        <v>540</v>
      </c>
      <c r="C580" s="16" t="s">
        <v>535</v>
      </c>
      <c r="D580" s="16" t="s">
        <v>225</v>
      </c>
      <c r="E580" s="16" t="s">
        <v>32</v>
      </c>
      <c r="F580" s="62">
        <f>ведомственная!G748</f>
        <v>21.9</v>
      </c>
    </row>
    <row r="581" spans="1:6" ht="15">
      <c r="A581" s="11" t="s">
        <v>444</v>
      </c>
      <c r="B581" s="16" t="s">
        <v>540</v>
      </c>
      <c r="C581" s="16" t="s">
        <v>535</v>
      </c>
      <c r="D581" s="16" t="s">
        <v>221</v>
      </c>
      <c r="E581" s="16"/>
      <c r="F581" s="61">
        <f>SUM(F582)</f>
        <v>1600.2</v>
      </c>
    </row>
    <row r="582" spans="1:6" ht="45">
      <c r="A582" s="11" t="s">
        <v>211</v>
      </c>
      <c r="B582" s="16" t="s">
        <v>540</v>
      </c>
      <c r="C582" s="16" t="s">
        <v>535</v>
      </c>
      <c r="D582" s="16" t="s">
        <v>254</v>
      </c>
      <c r="E582" s="16"/>
      <c r="F582" s="61">
        <f>SUM(F583)</f>
        <v>1600.2</v>
      </c>
    </row>
    <row r="583" spans="1:6" ht="30">
      <c r="A583" s="11" t="s">
        <v>15</v>
      </c>
      <c r="B583" s="16" t="s">
        <v>540</v>
      </c>
      <c r="C583" s="16" t="s">
        <v>535</v>
      </c>
      <c r="D583" s="16" t="s">
        <v>254</v>
      </c>
      <c r="E583" s="16" t="s">
        <v>30</v>
      </c>
      <c r="F583" s="61">
        <f>SUM(F584)</f>
        <v>1600.2</v>
      </c>
    </row>
    <row r="584" spans="1:6" ht="15">
      <c r="A584" s="11" t="s">
        <v>31</v>
      </c>
      <c r="B584" s="16" t="s">
        <v>540</v>
      </c>
      <c r="C584" s="16" t="s">
        <v>535</v>
      </c>
      <c r="D584" s="16" t="s">
        <v>254</v>
      </c>
      <c r="E584" s="16" t="s">
        <v>32</v>
      </c>
      <c r="F584" s="62">
        <f>ведомственная!G752</f>
        <v>1600.2</v>
      </c>
    </row>
    <row r="585" spans="1:6" ht="30">
      <c r="A585" s="12" t="s">
        <v>373</v>
      </c>
      <c r="B585" s="16" t="s">
        <v>540</v>
      </c>
      <c r="C585" s="16" t="s">
        <v>535</v>
      </c>
      <c r="D585" s="16" t="s">
        <v>222</v>
      </c>
      <c r="E585" s="16"/>
      <c r="F585" s="61">
        <f>SUM(F586)</f>
        <v>7.8</v>
      </c>
    </row>
    <row r="586" spans="1:6" ht="45">
      <c r="A586" s="12" t="s">
        <v>224</v>
      </c>
      <c r="B586" s="16" t="s">
        <v>540</v>
      </c>
      <c r="C586" s="16" t="s">
        <v>535</v>
      </c>
      <c r="D586" s="16" t="s">
        <v>223</v>
      </c>
      <c r="E586" s="16"/>
      <c r="F586" s="61">
        <f>SUM(F587)</f>
        <v>7.8</v>
      </c>
    </row>
    <row r="587" spans="1:6" ht="30">
      <c r="A587" s="11" t="s">
        <v>15</v>
      </c>
      <c r="B587" s="16" t="s">
        <v>540</v>
      </c>
      <c r="C587" s="16" t="s">
        <v>535</v>
      </c>
      <c r="D587" s="16" t="s">
        <v>223</v>
      </c>
      <c r="E587" s="16" t="s">
        <v>30</v>
      </c>
      <c r="F587" s="61">
        <f>SUM(F588)</f>
        <v>7.8</v>
      </c>
    </row>
    <row r="588" spans="1:6" ht="15">
      <c r="A588" s="12" t="s">
        <v>31</v>
      </c>
      <c r="B588" s="16" t="s">
        <v>540</v>
      </c>
      <c r="C588" s="16" t="s">
        <v>535</v>
      </c>
      <c r="D588" s="16" t="s">
        <v>223</v>
      </c>
      <c r="E588" s="16" t="s">
        <v>32</v>
      </c>
      <c r="F588" s="62">
        <f>ведомственная!G756</f>
        <v>7.8</v>
      </c>
    </row>
    <row r="589" spans="1:6" ht="15">
      <c r="A589" s="11" t="s">
        <v>572</v>
      </c>
      <c r="B589" s="16" t="s">
        <v>540</v>
      </c>
      <c r="C589" s="16" t="s">
        <v>536</v>
      </c>
      <c r="D589" s="16"/>
      <c r="E589" s="16"/>
      <c r="F589" s="61">
        <f>SUM(F590+F596)</f>
        <v>5571.3</v>
      </c>
    </row>
    <row r="590" spans="1:6" ht="19.5" customHeight="1">
      <c r="A590" s="11" t="s">
        <v>526</v>
      </c>
      <c r="B590" s="16" t="s">
        <v>540</v>
      </c>
      <c r="C590" s="16" t="s">
        <v>536</v>
      </c>
      <c r="D590" s="16" t="s">
        <v>158</v>
      </c>
      <c r="E590" s="16"/>
      <c r="F590" s="61">
        <f>SUM(F591)</f>
        <v>671.5</v>
      </c>
    </row>
    <row r="591" spans="1:6" ht="30">
      <c r="A591" s="11" t="s">
        <v>17</v>
      </c>
      <c r="B591" s="16" t="s">
        <v>540</v>
      </c>
      <c r="C591" s="16" t="s">
        <v>536</v>
      </c>
      <c r="D591" s="16" t="s">
        <v>159</v>
      </c>
      <c r="E591" s="16"/>
      <c r="F591" s="61">
        <f>SUM(F592)</f>
        <v>671.5</v>
      </c>
    </row>
    <row r="592" spans="1:6" s="6" customFormat="1" ht="15">
      <c r="A592" s="11" t="s">
        <v>16</v>
      </c>
      <c r="B592" s="16" t="s">
        <v>540</v>
      </c>
      <c r="C592" s="16" t="s">
        <v>536</v>
      </c>
      <c r="D592" s="16" t="s">
        <v>161</v>
      </c>
      <c r="E592" s="16"/>
      <c r="F592" s="61">
        <f>SUM(F593)</f>
        <v>671.5</v>
      </c>
    </row>
    <row r="593" spans="1:6" s="6" customFormat="1" ht="34.5" customHeight="1">
      <c r="A593" s="12" t="s">
        <v>433</v>
      </c>
      <c r="B593" s="16" t="s">
        <v>540</v>
      </c>
      <c r="C593" s="16" t="s">
        <v>536</v>
      </c>
      <c r="D593" s="16" t="s">
        <v>162</v>
      </c>
      <c r="E593" s="16"/>
      <c r="F593" s="61">
        <f>SUM(F594)</f>
        <v>671.5</v>
      </c>
    </row>
    <row r="594" spans="1:6" ht="75">
      <c r="A594" s="11" t="s">
        <v>117</v>
      </c>
      <c r="B594" s="16" t="s">
        <v>540</v>
      </c>
      <c r="C594" s="16" t="s">
        <v>536</v>
      </c>
      <c r="D594" s="16" t="s">
        <v>162</v>
      </c>
      <c r="E594" s="16" t="s">
        <v>34</v>
      </c>
      <c r="F594" s="61">
        <f>SUM(F595)</f>
        <v>671.5</v>
      </c>
    </row>
    <row r="595" spans="1:6" ht="30">
      <c r="A595" s="11" t="s">
        <v>77</v>
      </c>
      <c r="B595" s="16" t="s">
        <v>540</v>
      </c>
      <c r="C595" s="16" t="s">
        <v>536</v>
      </c>
      <c r="D595" s="16" t="s">
        <v>162</v>
      </c>
      <c r="E595" s="16" t="s">
        <v>76</v>
      </c>
      <c r="F595" s="62">
        <f>ведомственная!G763</f>
        <v>671.5</v>
      </c>
    </row>
    <row r="596" spans="1:6" s="3" customFormat="1" ht="30">
      <c r="A596" s="11" t="s">
        <v>149</v>
      </c>
      <c r="B596" s="16" t="s">
        <v>540</v>
      </c>
      <c r="C596" s="16" t="s">
        <v>536</v>
      </c>
      <c r="D596" s="16" t="s">
        <v>173</v>
      </c>
      <c r="E596" s="16"/>
      <c r="F596" s="61">
        <f>SUM(F597)</f>
        <v>4899.8</v>
      </c>
    </row>
    <row r="597" spans="1:6" s="6" customFormat="1" ht="30">
      <c r="A597" s="11" t="s">
        <v>5</v>
      </c>
      <c r="B597" s="16" t="s">
        <v>540</v>
      </c>
      <c r="C597" s="16" t="s">
        <v>536</v>
      </c>
      <c r="D597" s="16" t="s">
        <v>174</v>
      </c>
      <c r="E597" s="16"/>
      <c r="F597" s="61">
        <f>SUM(F598+F600+F602)</f>
        <v>4899.8</v>
      </c>
    </row>
    <row r="598" spans="1:6" s="6" customFormat="1" ht="75">
      <c r="A598" s="11" t="s">
        <v>33</v>
      </c>
      <c r="B598" s="16" t="s">
        <v>540</v>
      </c>
      <c r="C598" s="16" t="s">
        <v>536</v>
      </c>
      <c r="D598" s="16" t="s">
        <v>174</v>
      </c>
      <c r="E598" s="16" t="s">
        <v>34</v>
      </c>
      <c r="F598" s="61">
        <f>SUM(F599)</f>
        <v>4315.9</v>
      </c>
    </row>
    <row r="599" spans="1:6" s="6" customFormat="1" ht="15">
      <c r="A599" s="11" t="s">
        <v>101</v>
      </c>
      <c r="B599" s="16" t="s">
        <v>540</v>
      </c>
      <c r="C599" s="16" t="s">
        <v>536</v>
      </c>
      <c r="D599" s="16" t="s">
        <v>174</v>
      </c>
      <c r="E599" s="16" t="s">
        <v>87</v>
      </c>
      <c r="F599" s="62">
        <f>ведомственная!G767</f>
        <v>4315.9</v>
      </c>
    </row>
    <row r="600" spans="1:6" s="6" customFormat="1" ht="30">
      <c r="A600" s="11" t="s">
        <v>78</v>
      </c>
      <c r="B600" s="16" t="s">
        <v>540</v>
      </c>
      <c r="C600" s="16" t="s">
        <v>536</v>
      </c>
      <c r="D600" s="16" t="s">
        <v>174</v>
      </c>
      <c r="E600" s="16" t="s">
        <v>79</v>
      </c>
      <c r="F600" s="61">
        <f>SUM(F601)</f>
        <v>583.8</v>
      </c>
    </row>
    <row r="601" spans="1:6" s="6" customFormat="1" ht="30">
      <c r="A601" s="11" t="s">
        <v>81</v>
      </c>
      <c r="B601" s="16" t="s">
        <v>540</v>
      </c>
      <c r="C601" s="16" t="s">
        <v>536</v>
      </c>
      <c r="D601" s="16" t="s">
        <v>174</v>
      </c>
      <c r="E601" s="16" t="s">
        <v>80</v>
      </c>
      <c r="F601" s="62">
        <f>ведомственная!G769</f>
        <v>583.8</v>
      </c>
    </row>
    <row r="602" spans="1:6" s="6" customFormat="1" ht="15">
      <c r="A602" s="27" t="s">
        <v>82</v>
      </c>
      <c r="B602" s="16" t="s">
        <v>540</v>
      </c>
      <c r="C602" s="16" t="s">
        <v>536</v>
      </c>
      <c r="D602" s="16" t="s">
        <v>174</v>
      </c>
      <c r="E602" s="16" t="s">
        <v>84</v>
      </c>
      <c r="F602" s="62">
        <f>F603</f>
        <v>0.1</v>
      </c>
    </row>
    <row r="603" spans="1:6" s="6" customFormat="1" ht="15">
      <c r="A603" s="27" t="s">
        <v>83</v>
      </c>
      <c r="B603" s="16" t="s">
        <v>540</v>
      </c>
      <c r="C603" s="16" t="s">
        <v>536</v>
      </c>
      <c r="D603" s="16" t="s">
        <v>174</v>
      </c>
      <c r="E603" s="16" t="s">
        <v>85</v>
      </c>
      <c r="F603" s="62">
        <v>0.1</v>
      </c>
    </row>
    <row r="604" spans="1:6" ht="14.25">
      <c r="A604" s="23" t="s">
        <v>532</v>
      </c>
      <c r="B604" s="82">
        <v>10</v>
      </c>
      <c r="C604" s="82"/>
      <c r="D604" s="82"/>
      <c r="E604" s="82"/>
      <c r="F604" s="60">
        <f>SUM(F605+F613+F675)</f>
        <v>28696.100000000002</v>
      </c>
    </row>
    <row r="605" spans="1:6" ht="15">
      <c r="A605" s="20" t="s">
        <v>533</v>
      </c>
      <c r="B605" s="83">
        <v>10</v>
      </c>
      <c r="C605" s="83" t="s">
        <v>535</v>
      </c>
      <c r="D605" s="83"/>
      <c r="E605" s="83"/>
      <c r="F605" s="61">
        <f>SUM(F606)</f>
        <v>2167.7</v>
      </c>
    </row>
    <row r="606" spans="1:6" ht="30">
      <c r="A606" s="20" t="s">
        <v>256</v>
      </c>
      <c r="B606" s="83">
        <v>10</v>
      </c>
      <c r="C606" s="83" t="s">
        <v>535</v>
      </c>
      <c r="D606" s="83" t="s">
        <v>182</v>
      </c>
      <c r="E606" s="83"/>
      <c r="F606" s="61">
        <f>SUM(F607)</f>
        <v>2167.7</v>
      </c>
    </row>
    <row r="607" spans="1:6" ht="15">
      <c r="A607" s="20" t="s">
        <v>257</v>
      </c>
      <c r="B607" s="83">
        <v>10</v>
      </c>
      <c r="C607" s="83" t="s">
        <v>535</v>
      </c>
      <c r="D607" s="83" t="s">
        <v>183</v>
      </c>
      <c r="E607" s="83"/>
      <c r="F607" s="61">
        <f>SUM(F608)</f>
        <v>2167.7</v>
      </c>
    </row>
    <row r="608" spans="1:6" ht="15">
      <c r="A608" s="20" t="s">
        <v>132</v>
      </c>
      <c r="B608" s="83">
        <v>10</v>
      </c>
      <c r="C608" s="83" t="s">
        <v>535</v>
      </c>
      <c r="D608" s="83" t="s">
        <v>258</v>
      </c>
      <c r="E608" s="83"/>
      <c r="F608" s="61">
        <f>SUM(F609+F611)</f>
        <v>2167.7</v>
      </c>
    </row>
    <row r="609" spans="1:6" ht="30">
      <c r="A609" s="27" t="s">
        <v>78</v>
      </c>
      <c r="B609" s="79">
        <v>10</v>
      </c>
      <c r="C609" s="79" t="s">
        <v>535</v>
      </c>
      <c r="D609" s="83" t="s">
        <v>258</v>
      </c>
      <c r="E609" s="79" t="s">
        <v>79</v>
      </c>
      <c r="F609" s="61">
        <f>SUM(F610)</f>
        <v>42.5</v>
      </c>
    </row>
    <row r="610" spans="1:6" ht="30">
      <c r="A610" s="27" t="s">
        <v>81</v>
      </c>
      <c r="B610" s="79">
        <v>10</v>
      </c>
      <c r="C610" s="79" t="s">
        <v>535</v>
      </c>
      <c r="D610" s="83" t="s">
        <v>258</v>
      </c>
      <c r="E610" s="79" t="s">
        <v>80</v>
      </c>
      <c r="F610" s="62">
        <f>ведомственная!G324</f>
        <v>42.5</v>
      </c>
    </row>
    <row r="611" spans="1:6" ht="15">
      <c r="A611" s="20" t="s">
        <v>90</v>
      </c>
      <c r="B611" s="83">
        <v>10</v>
      </c>
      <c r="C611" s="83" t="s">
        <v>535</v>
      </c>
      <c r="D611" s="83" t="s">
        <v>258</v>
      </c>
      <c r="E611" s="83">
        <v>300</v>
      </c>
      <c r="F611" s="61">
        <f>SUM(F612)</f>
        <v>2125.2</v>
      </c>
    </row>
    <row r="612" spans="1:6" ht="30">
      <c r="A612" s="20" t="s">
        <v>89</v>
      </c>
      <c r="B612" s="83">
        <v>10</v>
      </c>
      <c r="C612" s="83" t="s">
        <v>535</v>
      </c>
      <c r="D612" s="83" t="s">
        <v>258</v>
      </c>
      <c r="E612" s="83">
        <v>310</v>
      </c>
      <c r="F612" s="62">
        <f>ведомственная!G326</f>
        <v>2125.2</v>
      </c>
    </row>
    <row r="613" spans="1:6" ht="15">
      <c r="A613" s="20" t="s">
        <v>541</v>
      </c>
      <c r="B613" s="83">
        <v>10</v>
      </c>
      <c r="C613" s="83" t="s">
        <v>539</v>
      </c>
      <c r="D613" s="83"/>
      <c r="E613" s="83"/>
      <c r="F613" s="61">
        <f>SUM(F614+F621+F640+F646+F663+F635)</f>
        <v>16747.600000000002</v>
      </c>
    </row>
    <row r="614" spans="1:6" ht="15">
      <c r="A614" s="20" t="s">
        <v>111</v>
      </c>
      <c r="B614" s="83">
        <v>10</v>
      </c>
      <c r="C614" s="83" t="s">
        <v>539</v>
      </c>
      <c r="D614" s="83" t="s">
        <v>180</v>
      </c>
      <c r="E614" s="83"/>
      <c r="F614" s="61">
        <f>SUM(F615)</f>
        <v>13141.2</v>
      </c>
    </row>
    <row r="615" spans="1:6" ht="45">
      <c r="A615" s="20" t="s">
        <v>0</v>
      </c>
      <c r="B615" s="83">
        <v>10</v>
      </c>
      <c r="C615" s="83" t="s">
        <v>539</v>
      </c>
      <c r="D615" s="83" t="s">
        <v>165</v>
      </c>
      <c r="E615" s="83"/>
      <c r="F615" s="61">
        <f>SUM(F616)</f>
        <v>13141.2</v>
      </c>
    </row>
    <row r="616" spans="1:6" ht="45">
      <c r="A616" s="20" t="s">
        <v>112</v>
      </c>
      <c r="B616" s="83">
        <v>10</v>
      </c>
      <c r="C616" s="83" t="s">
        <v>539</v>
      </c>
      <c r="D616" s="83" t="s">
        <v>262</v>
      </c>
      <c r="E616" s="83"/>
      <c r="F616" s="61">
        <f>SUM(F617+F619)</f>
        <v>13141.2</v>
      </c>
    </row>
    <row r="617" spans="1:6" ht="30">
      <c r="A617" s="27" t="s">
        <v>78</v>
      </c>
      <c r="B617" s="78">
        <v>10</v>
      </c>
      <c r="C617" s="78" t="s">
        <v>539</v>
      </c>
      <c r="D617" s="83" t="s">
        <v>262</v>
      </c>
      <c r="E617" s="78" t="s">
        <v>79</v>
      </c>
      <c r="F617" s="61">
        <f>SUM(F618)</f>
        <v>290</v>
      </c>
    </row>
    <row r="618" spans="1:6" ht="30">
      <c r="A618" s="27" t="s">
        <v>81</v>
      </c>
      <c r="B618" s="78">
        <v>10</v>
      </c>
      <c r="C618" s="78" t="s">
        <v>539</v>
      </c>
      <c r="D618" s="83" t="s">
        <v>262</v>
      </c>
      <c r="E618" s="78" t="s">
        <v>80</v>
      </c>
      <c r="F618" s="62">
        <f>ведомственная!G332</f>
        <v>290</v>
      </c>
    </row>
    <row r="619" spans="1:6" ht="15">
      <c r="A619" s="20" t="s">
        <v>90</v>
      </c>
      <c r="B619" s="83">
        <v>10</v>
      </c>
      <c r="C619" s="83" t="s">
        <v>539</v>
      </c>
      <c r="D619" s="83" t="s">
        <v>262</v>
      </c>
      <c r="E619" s="83">
        <v>300</v>
      </c>
      <c r="F619" s="61">
        <f>SUM(F620)</f>
        <v>12851.2</v>
      </c>
    </row>
    <row r="620" spans="1:6" ht="30">
      <c r="A620" s="20" t="s">
        <v>89</v>
      </c>
      <c r="B620" s="83">
        <v>10</v>
      </c>
      <c r="C620" s="83" t="s">
        <v>539</v>
      </c>
      <c r="D620" s="83" t="s">
        <v>262</v>
      </c>
      <c r="E620" s="83">
        <v>310</v>
      </c>
      <c r="F620" s="62">
        <f>ведомственная!G334</f>
        <v>12851.2</v>
      </c>
    </row>
    <row r="621" spans="1:6" ht="15">
      <c r="A621" s="20" t="s">
        <v>257</v>
      </c>
      <c r="B621" s="83">
        <v>10</v>
      </c>
      <c r="C621" s="83" t="s">
        <v>539</v>
      </c>
      <c r="D621" s="83" t="s">
        <v>183</v>
      </c>
      <c r="E621" s="83"/>
      <c r="F621" s="61">
        <f>SUM(F622+F625+F630)</f>
        <v>788.5</v>
      </c>
    </row>
    <row r="622" spans="1:6" ht="15">
      <c r="A622" s="27" t="s">
        <v>497</v>
      </c>
      <c r="B622" s="83" t="s">
        <v>551</v>
      </c>
      <c r="C622" s="83" t="s">
        <v>539</v>
      </c>
      <c r="D622" s="83" t="s">
        <v>259</v>
      </c>
      <c r="E622" s="83"/>
      <c r="F622" s="61">
        <f>SUM(F623)</f>
        <v>120</v>
      </c>
    </row>
    <row r="623" spans="1:6" ht="15">
      <c r="A623" s="27" t="s">
        <v>90</v>
      </c>
      <c r="B623" s="83" t="s">
        <v>551</v>
      </c>
      <c r="C623" s="83" t="s">
        <v>539</v>
      </c>
      <c r="D623" s="83" t="s">
        <v>259</v>
      </c>
      <c r="E623" s="83" t="s">
        <v>91</v>
      </c>
      <c r="F623" s="61">
        <f>SUM(F624)</f>
        <v>120</v>
      </c>
    </row>
    <row r="624" spans="1:6" ht="30">
      <c r="A624" s="27" t="s">
        <v>89</v>
      </c>
      <c r="B624" s="83" t="s">
        <v>551</v>
      </c>
      <c r="C624" s="83" t="s">
        <v>539</v>
      </c>
      <c r="D624" s="83" t="s">
        <v>259</v>
      </c>
      <c r="E624" s="83" t="s">
        <v>92</v>
      </c>
      <c r="F624" s="62">
        <f>ведомственная!G338</f>
        <v>120</v>
      </c>
    </row>
    <row r="625" spans="1:6" ht="45">
      <c r="A625" s="20" t="s">
        <v>447</v>
      </c>
      <c r="B625" s="83">
        <v>10</v>
      </c>
      <c r="C625" s="83" t="s">
        <v>539</v>
      </c>
      <c r="D625" s="83" t="s">
        <v>260</v>
      </c>
      <c r="E625" s="83"/>
      <c r="F625" s="61">
        <f>SUM(F626+F628)</f>
        <v>170.70000000000002</v>
      </c>
    </row>
    <row r="626" spans="1:6" ht="30">
      <c r="A626" s="27" t="s">
        <v>78</v>
      </c>
      <c r="B626" s="79" t="s">
        <v>551</v>
      </c>
      <c r="C626" s="79" t="s">
        <v>539</v>
      </c>
      <c r="D626" s="83" t="s">
        <v>260</v>
      </c>
      <c r="E626" s="79" t="s">
        <v>79</v>
      </c>
      <c r="F626" s="61">
        <f>SUM(F627)</f>
        <v>3.3</v>
      </c>
    </row>
    <row r="627" spans="1:6" ht="30">
      <c r="A627" s="27" t="s">
        <v>81</v>
      </c>
      <c r="B627" s="79" t="s">
        <v>551</v>
      </c>
      <c r="C627" s="79" t="s">
        <v>539</v>
      </c>
      <c r="D627" s="83" t="s">
        <v>260</v>
      </c>
      <c r="E627" s="79" t="s">
        <v>80</v>
      </c>
      <c r="F627" s="62">
        <f>ведомственная!G341</f>
        <v>3.3</v>
      </c>
    </row>
    <row r="628" spans="1:6" ht="15">
      <c r="A628" s="20" t="s">
        <v>90</v>
      </c>
      <c r="B628" s="83">
        <v>10</v>
      </c>
      <c r="C628" s="83" t="s">
        <v>539</v>
      </c>
      <c r="D628" s="83" t="s">
        <v>260</v>
      </c>
      <c r="E628" s="83">
        <v>300</v>
      </c>
      <c r="F628" s="61">
        <f>SUM(F629)</f>
        <v>167.4</v>
      </c>
    </row>
    <row r="629" spans="1:6" ht="30">
      <c r="A629" s="20" t="s">
        <v>89</v>
      </c>
      <c r="B629" s="83">
        <v>10</v>
      </c>
      <c r="C629" s="83" t="s">
        <v>539</v>
      </c>
      <c r="D629" s="83" t="s">
        <v>260</v>
      </c>
      <c r="E629" s="83">
        <v>310</v>
      </c>
      <c r="F629" s="62">
        <f>ведомственная!G343</f>
        <v>167.4</v>
      </c>
    </row>
    <row r="630" spans="1:6" ht="75">
      <c r="A630" s="20" t="s">
        <v>142</v>
      </c>
      <c r="B630" s="83">
        <v>10</v>
      </c>
      <c r="C630" s="83" t="s">
        <v>539</v>
      </c>
      <c r="D630" s="83" t="s">
        <v>261</v>
      </c>
      <c r="E630" s="83"/>
      <c r="F630" s="61">
        <f>SUM(F631+F633)</f>
        <v>497.8</v>
      </c>
    </row>
    <row r="631" spans="1:6" ht="30">
      <c r="A631" s="27" t="s">
        <v>78</v>
      </c>
      <c r="B631" s="79" t="s">
        <v>551</v>
      </c>
      <c r="C631" s="79" t="s">
        <v>539</v>
      </c>
      <c r="D631" s="83" t="s">
        <v>261</v>
      </c>
      <c r="E631" s="79" t="s">
        <v>79</v>
      </c>
      <c r="F631" s="61">
        <f>SUM(F632)</f>
        <v>9.8</v>
      </c>
    </row>
    <row r="632" spans="1:6" ht="30">
      <c r="A632" s="27" t="s">
        <v>81</v>
      </c>
      <c r="B632" s="79" t="s">
        <v>551</v>
      </c>
      <c r="C632" s="79" t="s">
        <v>539</v>
      </c>
      <c r="D632" s="83" t="s">
        <v>261</v>
      </c>
      <c r="E632" s="79" t="s">
        <v>80</v>
      </c>
      <c r="F632" s="62">
        <f>ведомственная!G346</f>
        <v>9.8</v>
      </c>
    </row>
    <row r="633" spans="1:6" ht="15">
      <c r="A633" s="20" t="s">
        <v>90</v>
      </c>
      <c r="B633" s="83">
        <v>10</v>
      </c>
      <c r="C633" s="83" t="s">
        <v>539</v>
      </c>
      <c r="D633" s="83" t="s">
        <v>261</v>
      </c>
      <c r="E633" s="83">
        <v>300</v>
      </c>
      <c r="F633" s="61">
        <f>SUM(F634)</f>
        <v>488</v>
      </c>
    </row>
    <row r="634" spans="1:6" ht="30">
      <c r="A634" s="20" t="s">
        <v>89</v>
      </c>
      <c r="B634" s="83">
        <v>10</v>
      </c>
      <c r="C634" s="83" t="s">
        <v>539</v>
      </c>
      <c r="D634" s="83" t="s">
        <v>261</v>
      </c>
      <c r="E634" s="83">
        <v>310</v>
      </c>
      <c r="F634" s="62">
        <f>ведомственная!G348</f>
        <v>488</v>
      </c>
    </row>
    <row r="635" spans="1:6" ht="15">
      <c r="A635" s="11" t="s">
        <v>3</v>
      </c>
      <c r="B635" s="16" t="s">
        <v>551</v>
      </c>
      <c r="C635" s="16" t="s">
        <v>539</v>
      </c>
      <c r="D635" s="16" t="s">
        <v>170</v>
      </c>
      <c r="E635" s="16"/>
      <c r="F635" s="62">
        <f>F636</f>
        <v>90.2</v>
      </c>
    </row>
    <row r="636" spans="1:6" ht="30">
      <c r="A636" s="11" t="s">
        <v>399</v>
      </c>
      <c r="B636" s="16" t="s">
        <v>551</v>
      </c>
      <c r="C636" s="16" t="s">
        <v>539</v>
      </c>
      <c r="D636" s="16" t="s">
        <v>295</v>
      </c>
      <c r="E636" s="16"/>
      <c r="F636" s="62">
        <f>F637</f>
        <v>90.2</v>
      </c>
    </row>
    <row r="637" spans="1:6" ht="45">
      <c r="A637" s="11" t="s">
        <v>460</v>
      </c>
      <c r="B637" s="16" t="s">
        <v>551</v>
      </c>
      <c r="C637" s="16" t="s">
        <v>539</v>
      </c>
      <c r="D637" s="16" t="s">
        <v>461</v>
      </c>
      <c r="E637" s="16"/>
      <c r="F637" s="62">
        <f>F638</f>
        <v>90.2</v>
      </c>
    </row>
    <row r="638" spans="1:6" ht="15">
      <c r="A638" s="11" t="s">
        <v>90</v>
      </c>
      <c r="B638" s="16" t="s">
        <v>551</v>
      </c>
      <c r="C638" s="16" t="s">
        <v>539</v>
      </c>
      <c r="D638" s="16" t="s">
        <v>461</v>
      </c>
      <c r="E638" s="16" t="s">
        <v>91</v>
      </c>
      <c r="F638" s="62">
        <f>F639</f>
        <v>90.2</v>
      </c>
    </row>
    <row r="639" spans="1:6" ht="30">
      <c r="A639" s="11" t="s">
        <v>89</v>
      </c>
      <c r="B639" s="16" t="s">
        <v>551</v>
      </c>
      <c r="C639" s="16" t="s">
        <v>539</v>
      </c>
      <c r="D639" s="16" t="s">
        <v>461</v>
      </c>
      <c r="E639" s="16" t="s">
        <v>92</v>
      </c>
      <c r="F639" s="62">
        <f>ведомственная!G687</f>
        <v>90.2</v>
      </c>
    </row>
    <row r="640" spans="1:6" ht="45">
      <c r="A640" s="11" t="s">
        <v>135</v>
      </c>
      <c r="B640" s="16" t="s">
        <v>551</v>
      </c>
      <c r="C640" s="16" t="s">
        <v>539</v>
      </c>
      <c r="D640" s="16" t="s">
        <v>229</v>
      </c>
      <c r="E640" s="16"/>
      <c r="F640" s="61">
        <f>SUM(F641)</f>
        <v>280</v>
      </c>
    </row>
    <row r="641" spans="1:6" ht="30">
      <c r="A641" s="11" t="s">
        <v>136</v>
      </c>
      <c r="B641" s="16" t="s">
        <v>551</v>
      </c>
      <c r="C641" s="16" t="s">
        <v>539</v>
      </c>
      <c r="D641" s="16" t="s">
        <v>230</v>
      </c>
      <c r="E641" s="16"/>
      <c r="F641" s="61">
        <f>SUM(F642)</f>
        <v>280</v>
      </c>
    </row>
    <row r="642" spans="1:6" ht="75">
      <c r="A642" s="11" t="s">
        <v>305</v>
      </c>
      <c r="B642" s="16" t="s">
        <v>551</v>
      </c>
      <c r="C642" s="16" t="s">
        <v>539</v>
      </c>
      <c r="D642" s="16" t="s">
        <v>252</v>
      </c>
      <c r="E642" s="16"/>
      <c r="F642" s="61">
        <f>SUM(F643)</f>
        <v>280</v>
      </c>
    </row>
    <row r="643" spans="1:6" ht="15">
      <c r="A643" s="11" t="s">
        <v>310</v>
      </c>
      <c r="B643" s="16" t="s">
        <v>551</v>
      </c>
      <c r="C643" s="16" t="s">
        <v>539</v>
      </c>
      <c r="D643" s="16" t="s">
        <v>311</v>
      </c>
      <c r="E643" s="16"/>
      <c r="F643" s="61">
        <f>SUM(F644)</f>
        <v>280</v>
      </c>
    </row>
    <row r="644" spans="1:6" ht="15">
      <c r="A644" s="11" t="s">
        <v>90</v>
      </c>
      <c r="B644" s="16" t="s">
        <v>551</v>
      </c>
      <c r="C644" s="16" t="s">
        <v>539</v>
      </c>
      <c r="D644" s="16" t="s">
        <v>311</v>
      </c>
      <c r="E644" s="16" t="s">
        <v>91</v>
      </c>
      <c r="F644" s="61">
        <f>SUM(F645)</f>
        <v>280</v>
      </c>
    </row>
    <row r="645" spans="1:6" ht="30">
      <c r="A645" s="11" t="s">
        <v>89</v>
      </c>
      <c r="B645" s="16" t="s">
        <v>551</v>
      </c>
      <c r="C645" s="16" t="s">
        <v>539</v>
      </c>
      <c r="D645" s="16" t="s">
        <v>311</v>
      </c>
      <c r="E645" s="16" t="s">
        <v>92</v>
      </c>
      <c r="F645" s="62">
        <f>ведомственная!G693</f>
        <v>280</v>
      </c>
    </row>
    <row r="646" spans="1:6" ht="30">
      <c r="A646" s="11" t="s">
        <v>133</v>
      </c>
      <c r="B646" s="16" t="s">
        <v>551</v>
      </c>
      <c r="C646" s="16" t="s">
        <v>539</v>
      </c>
      <c r="D646" s="16" t="s">
        <v>203</v>
      </c>
      <c r="E646" s="16"/>
      <c r="F646" s="64">
        <f>SUM(F647+F651+F655+F659)</f>
        <v>752</v>
      </c>
    </row>
    <row r="647" spans="1:6" ht="45">
      <c r="A647" s="11" t="s">
        <v>452</v>
      </c>
      <c r="B647" s="16" t="s">
        <v>551</v>
      </c>
      <c r="C647" s="16" t="s">
        <v>539</v>
      </c>
      <c r="D647" s="16" t="s">
        <v>204</v>
      </c>
      <c r="E647" s="16"/>
      <c r="F647" s="64">
        <f>SUM(F648)</f>
        <v>250</v>
      </c>
    </row>
    <row r="648" spans="1:6" ht="15">
      <c r="A648" s="11" t="s">
        <v>310</v>
      </c>
      <c r="B648" s="16" t="s">
        <v>551</v>
      </c>
      <c r="C648" s="16" t="s">
        <v>539</v>
      </c>
      <c r="D648" s="16" t="s">
        <v>453</v>
      </c>
      <c r="E648" s="16"/>
      <c r="F648" s="64">
        <f>SUM(F649)</f>
        <v>250</v>
      </c>
    </row>
    <row r="649" spans="1:6" ht="30">
      <c r="A649" s="11" t="s">
        <v>15</v>
      </c>
      <c r="B649" s="16" t="s">
        <v>551</v>
      </c>
      <c r="C649" s="16" t="s">
        <v>539</v>
      </c>
      <c r="D649" s="16" t="s">
        <v>453</v>
      </c>
      <c r="E649" s="16" t="s">
        <v>30</v>
      </c>
      <c r="F649" s="64">
        <f>SUM(F650)</f>
        <v>250</v>
      </c>
    </row>
    <row r="650" spans="1:6" ht="45">
      <c r="A650" s="12" t="s">
        <v>93</v>
      </c>
      <c r="B650" s="16" t="s">
        <v>551</v>
      </c>
      <c r="C650" s="16" t="s">
        <v>539</v>
      </c>
      <c r="D650" s="16" t="s">
        <v>453</v>
      </c>
      <c r="E650" s="16" t="s">
        <v>10</v>
      </c>
      <c r="F650" s="62">
        <f>ведомственная!G353</f>
        <v>250</v>
      </c>
    </row>
    <row r="651" spans="1:6" ht="45">
      <c r="A651" s="11" t="s">
        <v>454</v>
      </c>
      <c r="B651" s="16" t="s">
        <v>551</v>
      </c>
      <c r="C651" s="16" t="s">
        <v>539</v>
      </c>
      <c r="D651" s="16" t="s">
        <v>205</v>
      </c>
      <c r="E651" s="16"/>
      <c r="F651" s="64">
        <f>SUM(F652)</f>
        <v>250</v>
      </c>
    </row>
    <row r="652" spans="1:6" ht="24" customHeight="1">
      <c r="A652" s="11" t="s">
        <v>310</v>
      </c>
      <c r="B652" s="16" t="s">
        <v>551</v>
      </c>
      <c r="C652" s="16" t="s">
        <v>539</v>
      </c>
      <c r="D652" s="16" t="s">
        <v>455</v>
      </c>
      <c r="E652" s="16"/>
      <c r="F652" s="64">
        <f>SUM(F653)</f>
        <v>250</v>
      </c>
    </row>
    <row r="653" spans="1:6" ht="30">
      <c r="A653" s="11" t="s">
        <v>15</v>
      </c>
      <c r="B653" s="16" t="s">
        <v>551</v>
      </c>
      <c r="C653" s="16" t="s">
        <v>539</v>
      </c>
      <c r="D653" s="16" t="s">
        <v>455</v>
      </c>
      <c r="E653" s="16" t="s">
        <v>30</v>
      </c>
      <c r="F653" s="64">
        <f>SUM(F654)</f>
        <v>250</v>
      </c>
    </row>
    <row r="654" spans="1:6" ht="45">
      <c r="A654" s="12" t="s">
        <v>140</v>
      </c>
      <c r="B654" s="16" t="s">
        <v>551</v>
      </c>
      <c r="C654" s="16" t="s">
        <v>539</v>
      </c>
      <c r="D654" s="16" t="s">
        <v>455</v>
      </c>
      <c r="E654" s="16" t="s">
        <v>10</v>
      </c>
      <c r="F654" s="62">
        <f>ведомственная!G357</f>
        <v>250</v>
      </c>
    </row>
    <row r="655" spans="1:6" ht="30">
      <c r="A655" s="11" t="s">
        <v>456</v>
      </c>
      <c r="B655" s="16" t="s">
        <v>551</v>
      </c>
      <c r="C655" s="16" t="s">
        <v>539</v>
      </c>
      <c r="D655" s="16" t="s">
        <v>206</v>
      </c>
      <c r="E655" s="16"/>
      <c r="F655" s="64">
        <f>SUM(F656)</f>
        <v>200</v>
      </c>
    </row>
    <row r="656" spans="1:6" ht="18.75" customHeight="1">
      <c r="A656" s="11" t="s">
        <v>310</v>
      </c>
      <c r="B656" s="16" t="s">
        <v>551</v>
      </c>
      <c r="C656" s="16" t="s">
        <v>539</v>
      </c>
      <c r="D656" s="16" t="s">
        <v>457</v>
      </c>
      <c r="E656" s="16"/>
      <c r="F656" s="64">
        <f>SUM(F657)</f>
        <v>200</v>
      </c>
    </row>
    <row r="657" spans="1:6" ht="19.5" customHeight="1">
      <c r="A657" s="11" t="s">
        <v>90</v>
      </c>
      <c r="B657" s="16" t="s">
        <v>551</v>
      </c>
      <c r="C657" s="16" t="s">
        <v>539</v>
      </c>
      <c r="D657" s="16" t="s">
        <v>457</v>
      </c>
      <c r="E657" s="16" t="s">
        <v>91</v>
      </c>
      <c r="F657" s="64">
        <f>SUM(F658)</f>
        <v>200</v>
      </c>
    </row>
    <row r="658" spans="1:6" ht="30">
      <c r="A658" s="11" t="s">
        <v>113</v>
      </c>
      <c r="B658" s="16" t="s">
        <v>551</v>
      </c>
      <c r="C658" s="16" t="s">
        <v>539</v>
      </c>
      <c r="D658" s="16" t="s">
        <v>457</v>
      </c>
      <c r="E658" s="16" t="s">
        <v>94</v>
      </c>
      <c r="F658" s="62">
        <f>ведомственная!G361</f>
        <v>200</v>
      </c>
    </row>
    <row r="659" spans="1:6" ht="75">
      <c r="A659" s="11" t="s">
        <v>458</v>
      </c>
      <c r="B659" s="16" t="s">
        <v>551</v>
      </c>
      <c r="C659" s="16" t="s">
        <v>539</v>
      </c>
      <c r="D659" s="16" t="s">
        <v>207</v>
      </c>
      <c r="E659" s="16"/>
      <c r="F659" s="64">
        <f>SUM(F660)</f>
        <v>52</v>
      </c>
    </row>
    <row r="660" spans="1:6" ht="21" customHeight="1">
      <c r="A660" s="11" t="s">
        <v>310</v>
      </c>
      <c r="B660" s="16" t="s">
        <v>551</v>
      </c>
      <c r="C660" s="16" t="s">
        <v>539</v>
      </c>
      <c r="D660" s="16" t="s">
        <v>459</v>
      </c>
      <c r="E660" s="16"/>
      <c r="F660" s="64">
        <f>SUM(F661)</f>
        <v>52</v>
      </c>
    </row>
    <row r="661" spans="1:6" ht="20.25" customHeight="1">
      <c r="A661" s="11" t="s">
        <v>90</v>
      </c>
      <c r="B661" s="16" t="s">
        <v>551</v>
      </c>
      <c r="C661" s="16" t="s">
        <v>539</v>
      </c>
      <c r="D661" s="16" t="s">
        <v>459</v>
      </c>
      <c r="E661" s="16" t="s">
        <v>91</v>
      </c>
      <c r="F661" s="64">
        <f>SUM(F662)</f>
        <v>52</v>
      </c>
    </row>
    <row r="662" spans="1:6" ht="30">
      <c r="A662" s="11" t="s">
        <v>113</v>
      </c>
      <c r="B662" s="16" t="s">
        <v>551</v>
      </c>
      <c r="C662" s="16" t="s">
        <v>539</v>
      </c>
      <c r="D662" s="78" t="s">
        <v>459</v>
      </c>
      <c r="E662" s="78" t="s">
        <v>94</v>
      </c>
      <c r="F662" s="62">
        <f>ведомственная!G365</f>
        <v>52</v>
      </c>
    </row>
    <row r="663" spans="1:6" ht="45">
      <c r="A663" s="11" t="s">
        <v>134</v>
      </c>
      <c r="B663" s="16" t="s">
        <v>551</v>
      </c>
      <c r="C663" s="16" t="s">
        <v>539</v>
      </c>
      <c r="D663" s="16" t="s">
        <v>200</v>
      </c>
      <c r="E663" s="16"/>
      <c r="F663" s="64">
        <f>SUM(F664)</f>
        <v>1695.6999999999998</v>
      </c>
    </row>
    <row r="664" spans="1:6" ht="30">
      <c r="A664" s="11" t="s">
        <v>143</v>
      </c>
      <c r="B664" s="16" t="s">
        <v>551</v>
      </c>
      <c r="C664" s="16" t="s">
        <v>539</v>
      </c>
      <c r="D664" s="16" t="s">
        <v>208</v>
      </c>
      <c r="E664" s="16"/>
      <c r="F664" s="64">
        <f>SUM(F665)</f>
        <v>1695.6999999999998</v>
      </c>
    </row>
    <row r="665" spans="1:6" ht="30">
      <c r="A665" s="11" t="s">
        <v>473</v>
      </c>
      <c r="B665" s="16" t="s">
        <v>551</v>
      </c>
      <c r="C665" s="16" t="s">
        <v>539</v>
      </c>
      <c r="D665" s="16" t="s">
        <v>209</v>
      </c>
      <c r="E665" s="16"/>
      <c r="F665" s="64">
        <f>SUM(F669+F666+F672)</f>
        <v>1695.6999999999998</v>
      </c>
    </row>
    <row r="666" spans="1:6" ht="45">
      <c r="A666" s="27" t="s">
        <v>265</v>
      </c>
      <c r="B666" s="79" t="s">
        <v>551</v>
      </c>
      <c r="C666" s="79" t="s">
        <v>539</v>
      </c>
      <c r="D666" s="79" t="s">
        <v>264</v>
      </c>
      <c r="E666" s="79"/>
      <c r="F666" s="64">
        <f>SUM(F667)</f>
        <v>554.1</v>
      </c>
    </row>
    <row r="667" spans="1:6" ht="15">
      <c r="A667" s="27" t="s">
        <v>90</v>
      </c>
      <c r="B667" s="79" t="s">
        <v>551</v>
      </c>
      <c r="C667" s="79" t="s">
        <v>539</v>
      </c>
      <c r="D667" s="79" t="s">
        <v>264</v>
      </c>
      <c r="E667" s="79" t="s">
        <v>91</v>
      </c>
      <c r="F667" s="64">
        <f>SUM(F668)</f>
        <v>554.1</v>
      </c>
    </row>
    <row r="668" spans="1:6" ht="30">
      <c r="A668" s="27" t="s">
        <v>113</v>
      </c>
      <c r="B668" s="79" t="s">
        <v>551</v>
      </c>
      <c r="C668" s="79" t="s">
        <v>539</v>
      </c>
      <c r="D668" s="79" t="s">
        <v>264</v>
      </c>
      <c r="E668" s="79" t="s">
        <v>94</v>
      </c>
      <c r="F668" s="64">
        <f>SUM(ведомственная!G371)</f>
        <v>554.1</v>
      </c>
    </row>
    <row r="669" spans="1:6" ht="30">
      <c r="A669" s="11" t="s">
        <v>415</v>
      </c>
      <c r="B669" s="16" t="s">
        <v>551</v>
      </c>
      <c r="C669" s="16" t="s">
        <v>539</v>
      </c>
      <c r="D669" s="16" t="s">
        <v>416</v>
      </c>
      <c r="E669" s="16"/>
      <c r="F669" s="64">
        <f>SUM(F670)</f>
        <v>50</v>
      </c>
    </row>
    <row r="670" spans="1:6" ht="15">
      <c r="A670" s="11" t="s">
        <v>90</v>
      </c>
      <c r="B670" s="16" t="s">
        <v>551</v>
      </c>
      <c r="C670" s="16" t="s">
        <v>539</v>
      </c>
      <c r="D670" s="16" t="s">
        <v>416</v>
      </c>
      <c r="E670" s="16" t="s">
        <v>91</v>
      </c>
      <c r="F670" s="64">
        <f>SUM(F671)</f>
        <v>50</v>
      </c>
    </row>
    <row r="671" spans="1:6" ht="30">
      <c r="A671" s="11" t="s">
        <v>113</v>
      </c>
      <c r="B671" s="16" t="s">
        <v>551</v>
      </c>
      <c r="C671" s="16" t="s">
        <v>539</v>
      </c>
      <c r="D671" s="16" t="s">
        <v>416</v>
      </c>
      <c r="E671" s="16" t="s">
        <v>94</v>
      </c>
      <c r="F671" s="62">
        <f>ведомственная!G374</f>
        <v>50</v>
      </c>
    </row>
    <row r="672" spans="1:6" ht="15">
      <c r="A672" s="27" t="s">
        <v>267</v>
      </c>
      <c r="B672" s="79" t="s">
        <v>551</v>
      </c>
      <c r="C672" s="79" t="s">
        <v>539</v>
      </c>
      <c r="D672" s="79" t="s">
        <v>266</v>
      </c>
      <c r="E672" s="79"/>
      <c r="F672" s="62">
        <f>SUM(F673)</f>
        <v>1091.6</v>
      </c>
    </row>
    <row r="673" spans="1:6" ht="15">
      <c r="A673" s="27" t="s">
        <v>90</v>
      </c>
      <c r="B673" s="79" t="s">
        <v>551</v>
      </c>
      <c r="C673" s="79" t="s">
        <v>539</v>
      </c>
      <c r="D673" s="79" t="s">
        <v>266</v>
      </c>
      <c r="E673" s="79" t="s">
        <v>91</v>
      </c>
      <c r="F673" s="62">
        <f>SUM(F674)</f>
        <v>1091.6</v>
      </c>
    </row>
    <row r="674" spans="1:6" ht="30">
      <c r="A674" s="27" t="s">
        <v>113</v>
      </c>
      <c r="B674" s="79" t="s">
        <v>551</v>
      </c>
      <c r="C674" s="79" t="s">
        <v>539</v>
      </c>
      <c r="D674" s="79" t="s">
        <v>266</v>
      </c>
      <c r="E674" s="79" t="s">
        <v>94</v>
      </c>
      <c r="F674" s="62">
        <f>SUM(ведомственная!G377)</f>
        <v>1091.6</v>
      </c>
    </row>
    <row r="675" spans="1:6" ht="15">
      <c r="A675" s="12" t="s">
        <v>555</v>
      </c>
      <c r="B675" s="16" t="s">
        <v>551</v>
      </c>
      <c r="C675" s="16" t="s">
        <v>536</v>
      </c>
      <c r="D675" s="16"/>
      <c r="E675" s="16"/>
      <c r="F675" s="61">
        <f aca="true" t="shared" si="0" ref="F675:F680">SUM(F676)</f>
        <v>9780.8</v>
      </c>
    </row>
    <row r="676" spans="1:6" ht="41.25" customHeight="1">
      <c r="A676" s="11" t="s">
        <v>135</v>
      </c>
      <c r="B676" s="16" t="s">
        <v>551</v>
      </c>
      <c r="C676" s="16" t="s">
        <v>536</v>
      </c>
      <c r="D676" s="16" t="s">
        <v>229</v>
      </c>
      <c r="E676" s="16"/>
      <c r="F676" s="61">
        <f t="shared" si="0"/>
        <v>9780.8</v>
      </c>
    </row>
    <row r="677" spans="1:6" ht="30">
      <c r="A677" s="11" t="s">
        <v>136</v>
      </c>
      <c r="B677" s="16" t="s">
        <v>551</v>
      </c>
      <c r="C677" s="16" t="s">
        <v>536</v>
      </c>
      <c r="D677" s="16" t="s">
        <v>230</v>
      </c>
      <c r="E677" s="16"/>
      <c r="F677" s="61">
        <f t="shared" si="0"/>
        <v>9780.8</v>
      </c>
    </row>
    <row r="678" spans="1:6" ht="30">
      <c r="A678" s="11" t="s">
        <v>303</v>
      </c>
      <c r="B678" s="16" t="s">
        <v>551</v>
      </c>
      <c r="C678" s="16" t="s">
        <v>536</v>
      </c>
      <c r="D678" s="16" t="s">
        <v>304</v>
      </c>
      <c r="E678" s="16"/>
      <c r="F678" s="61">
        <f t="shared" si="0"/>
        <v>9780.8</v>
      </c>
    </row>
    <row r="679" spans="1:6" ht="57" customHeight="1">
      <c r="A679" s="11" t="s">
        <v>29</v>
      </c>
      <c r="B679" s="16" t="s">
        <v>551</v>
      </c>
      <c r="C679" s="16" t="s">
        <v>536</v>
      </c>
      <c r="D679" s="16" t="s">
        <v>251</v>
      </c>
      <c r="E679" s="16"/>
      <c r="F679" s="61">
        <f t="shared" si="0"/>
        <v>9780.8</v>
      </c>
    </row>
    <row r="680" spans="1:6" ht="15">
      <c r="A680" s="11" t="s">
        <v>90</v>
      </c>
      <c r="B680" s="16" t="s">
        <v>551</v>
      </c>
      <c r="C680" s="16" t="s">
        <v>536</v>
      </c>
      <c r="D680" s="16" t="s">
        <v>251</v>
      </c>
      <c r="E680" s="16" t="s">
        <v>91</v>
      </c>
      <c r="F680" s="61">
        <f t="shared" si="0"/>
        <v>9780.8</v>
      </c>
    </row>
    <row r="681" spans="1:6" ht="30">
      <c r="A681" s="11" t="s">
        <v>89</v>
      </c>
      <c r="B681" s="16" t="s">
        <v>551</v>
      </c>
      <c r="C681" s="16" t="s">
        <v>536</v>
      </c>
      <c r="D681" s="16" t="s">
        <v>251</v>
      </c>
      <c r="E681" s="16" t="s">
        <v>92</v>
      </c>
      <c r="F681" s="62">
        <f>ведомственная!G700</f>
        <v>9780.8</v>
      </c>
    </row>
    <row r="682" spans="1:6" ht="14.25">
      <c r="A682" s="10" t="s">
        <v>546</v>
      </c>
      <c r="B682" s="77" t="s">
        <v>552</v>
      </c>
      <c r="C682" s="77"/>
      <c r="D682" s="77"/>
      <c r="E682" s="77"/>
      <c r="F682" s="60">
        <f>SUM(F683)</f>
        <v>15494.199999999999</v>
      </c>
    </row>
    <row r="683" spans="1:6" ht="15">
      <c r="A683" s="11" t="s">
        <v>573</v>
      </c>
      <c r="B683" s="16" t="s">
        <v>552</v>
      </c>
      <c r="C683" s="16" t="s">
        <v>535</v>
      </c>
      <c r="D683" s="16"/>
      <c r="E683" s="16"/>
      <c r="F683" s="61">
        <f>SUM(F684+F689)</f>
        <v>15494.199999999999</v>
      </c>
    </row>
    <row r="684" spans="1:6" ht="15">
      <c r="A684" s="11" t="s">
        <v>3</v>
      </c>
      <c r="B684" s="16" t="s">
        <v>552</v>
      </c>
      <c r="C684" s="16" t="s">
        <v>535</v>
      </c>
      <c r="D684" s="16" t="s">
        <v>170</v>
      </c>
      <c r="E684" s="16"/>
      <c r="F684" s="61">
        <f>SUM(F685)</f>
        <v>1192.3</v>
      </c>
    </row>
    <row r="685" spans="1:6" ht="28.5" customHeight="1">
      <c r="A685" s="11" t="s">
        <v>294</v>
      </c>
      <c r="B685" s="16" t="s">
        <v>552</v>
      </c>
      <c r="C685" s="16" t="s">
        <v>535</v>
      </c>
      <c r="D685" s="16" t="s">
        <v>295</v>
      </c>
      <c r="E685" s="16"/>
      <c r="F685" s="61">
        <f>SUM(F686)</f>
        <v>1192.3</v>
      </c>
    </row>
    <row r="686" spans="1:6" ht="45">
      <c r="A686" s="11" t="s">
        <v>460</v>
      </c>
      <c r="B686" s="16" t="s">
        <v>552</v>
      </c>
      <c r="C686" s="16" t="s">
        <v>535</v>
      </c>
      <c r="D686" s="16" t="s">
        <v>461</v>
      </c>
      <c r="E686" s="16"/>
      <c r="F686" s="61">
        <f>SUM(F687)</f>
        <v>1192.3</v>
      </c>
    </row>
    <row r="687" spans="1:6" ht="30">
      <c r="A687" s="11" t="s">
        <v>15</v>
      </c>
      <c r="B687" s="16" t="s">
        <v>552</v>
      </c>
      <c r="C687" s="16" t="s">
        <v>535</v>
      </c>
      <c r="D687" s="16" t="s">
        <v>461</v>
      </c>
      <c r="E687" s="16" t="s">
        <v>30</v>
      </c>
      <c r="F687" s="61">
        <f>SUM(F688)</f>
        <v>1192.3</v>
      </c>
    </row>
    <row r="688" spans="1:6" ht="15">
      <c r="A688" s="11" t="s">
        <v>31</v>
      </c>
      <c r="B688" s="16" t="s">
        <v>552</v>
      </c>
      <c r="C688" s="16" t="s">
        <v>535</v>
      </c>
      <c r="D688" s="16" t="s">
        <v>461</v>
      </c>
      <c r="E688" s="16" t="s">
        <v>32</v>
      </c>
      <c r="F688" s="62">
        <f>ведомственная!G384</f>
        <v>1192.3</v>
      </c>
    </row>
    <row r="689" spans="1:6" ht="49.5" customHeight="1">
      <c r="A689" s="11" t="s">
        <v>121</v>
      </c>
      <c r="B689" s="16" t="s">
        <v>552</v>
      </c>
      <c r="C689" s="16" t="s">
        <v>535</v>
      </c>
      <c r="D689" s="16" t="s">
        <v>201</v>
      </c>
      <c r="E689" s="16"/>
      <c r="F689" s="61">
        <f>SUM(F690)</f>
        <v>14301.9</v>
      </c>
    </row>
    <row r="690" spans="1:6" ht="45">
      <c r="A690" s="11" t="s">
        <v>145</v>
      </c>
      <c r="B690" s="16" t="s">
        <v>552</v>
      </c>
      <c r="C690" s="16" t="s">
        <v>535</v>
      </c>
      <c r="D690" s="16" t="s">
        <v>210</v>
      </c>
      <c r="E690" s="16"/>
      <c r="F690" s="61">
        <f>SUM(F691+F695+F703+F699)</f>
        <v>14301.9</v>
      </c>
    </row>
    <row r="691" spans="1:6" ht="45">
      <c r="A691" s="11" t="s">
        <v>445</v>
      </c>
      <c r="B691" s="16" t="s">
        <v>552</v>
      </c>
      <c r="C691" s="16" t="s">
        <v>535</v>
      </c>
      <c r="D691" s="16" t="s">
        <v>446</v>
      </c>
      <c r="E691" s="16"/>
      <c r="F691" s="61">
        <f>SUM(F692)</f>
        <v>13038.5</v>
      </c>
    </row>
    <row r="692" spans="1:6" ht="45">
      <c r="A692" s="11" t="s">
        <v>211</v>
      </c>
      <c r="B692" s="16" t="s">
        <v>552</v>
      </c>
      <c r="C692" s="16" t="s">
        <v>535</v>
      </c>
      <c r="D692" s="16" t="s">
        <v>212</v>
      </c>
      <c r="E692" s="16"/>
      <c r="F692" s="61">
        <f>SUM(F693)</f>
        <v>13038.5</v>
      </c>
    </row>
    <row r="693" spans="1:6" ht="30">
      <c r="A693" s="11" t="s">
        <v>15</v>
      </c>
      <c r="B693" s="16" t="s">
        <v>552</v>
      </c>
      <c r="C693" s="16" t="s">
        <v>535</v>
      </c>
      <c r="D693" s="16" t="s">
        <v>212</v>
      </c>
      <c r="E693" s="16" t="s">
        <v>30</v>
      </c>
      <c r="F693" s="61">
        <f>SUM(F694)</f>
        <v>13038.5</v>
      </c>
    </row>
    <row r="694" spans="1:6" ht="15">
      <c r="A694" s="11" t="s">
        <v>31</v>
      </c>
      <c r="B694" s="16" t="s">
        <v>552</v>
      </c>
      <c r="C694" s="16" t="s">
        <v>535</v>
      </c>
      <c r="D694" s="16" t="s">
        <v>212</v>
      </c>
      <c r="E694" s="16" t="s">
        <v>32</v>
      </c>
      <c r="F694" s="62">
        <f>ведомственная!G390</f>
        <v>13038.5</v>
      </c>
    </row>
    <row r="695" spans="1:6" ht="45">
      <c r="A695" s="11" t="s">
        <v>412</v>
      </c>
      <c r="B695" s="16" t="s">
        <v>552</v>
      </c>
      <c r="C695" s="16" t="s">
        <v>535</v>
      </c>
      <c r="D695" s="16" t="s">
        <v>448</v>
      </c>
      <c r="E695" s="16"/>
      <c r="F695" s="61">
        <f>SUM(F696)</f>
        <v>245</v>
      </c>
    </row>
    <row r="696" spans="1:6" ht="24" customHeight="1">
      <c r="A696" s="11" t="s">
        <v>310</v>
      </c>
      <c r="B696" s="16" t="s">
        <v>552</v>
      </c>
      <c r="C696" s="16" t="s">
        <v>535</v>
      </c>
      <c r="D696" s="16" t="s">
        <v>449</v>
      </c>
      <c r="E696" s="16"/>
      <c r="F696" s="61">
        <f>SUM(F697)</f>
        <v>245</v>
      </c>
    </row>
    <row r="697" spans="1:6" ht="30">
      <c r="A697" s="11" t="s">
        <v>15</v>
      </c>
      <c r="B697" s="16" t="s">
        <v>552</v>
      </c>
      <c r="C697" s="16" t="s">
        <v>535</v>
      </c>
      <c r="D697" s="16" t="s">
        <v>449</v>
      </c>
      <c r="E697" s="16" t="s">
        <v>30</v>
      </c>
      <c r="F697" s="61">
        <f>SUM(F698)</f>
        <v>245</v>
      </c>
    </row>
    <row r="698" spans="1:6" ht="18.75" customHeight="1">
      <c r="A698" s="11" t="s">
        <v>31</v>
      </c>
      <c r="B698" s="16" t="s">
        <v>552</v>
      </c>
      <c r="C698" s="16" t="s">
        <v>535</v>
      </c>
      <c r="D698" s="16" t="s">
        <v>449</v>
      </c>
      <c r="E698" s="16" t="s">
        <v>32</v>
      </c>
      <c r="F698" s="62">
        <f>ведомственная!G394</f>
        <v>245</v>
      </c>
    </row>
    <row r="699" spans="1:6" ht="18.75" customHeight="1">
      <c r="A699" s="11" t="s">
        <v>424</v>
      </c>
      <c r="B699" s="16" t="s">
        <v>552</v>
      </c>
      <c r="C699" s="16" t="s">
        <v>535</v>
      </c>
      <c r="D699" s="16" t="s">
        <v>593</v>
      </c>
      <c r="E699" s="16"/>
      <c r="F699" s="61">
        <f>F700</f>
        <v>1000</v>
      </c>
    </row>
    <row r="700" spans="1:6" ht="18.75" customHeight="1">
      <c r="A700" s="11" t="s">
        <v>310</v>
      </c>
      <c r="B700" s="16" t="s">
        <v>552</v>
      </c>
      <c r="C700" s="16" t="s">
        <v>535</v>
      </c>
      <c r="D700" s="16" t="s">
        <v>594</v>
      </c>
      <c r="E700" s="16"/>
      <c r="F700" s="61">
        <f>F701</f>
        <v>1000</v>
      </c>
    </row>
    <row r="701" spans="1:6" ht="18.75" customHeight="1">
      <c r="A701" s="11" t="s">
        <v>15</v>
      </c>
      <c r="B701" s="16" t="s">
        <v>552</v>
      </c>
      <c r="C701" s="16" t="s">
        <v>535</v>
      </c>
      <c r="D701" s="16" t="s">
        <v>594</v>
      </c>
      <c r="E701" s="16" t="s">
        <v>30</v>
      </c>
      <c r="F701" s="61">
        <f>F702</f>
        <v>1000</v>
      </c>
    </row>
    <row r="702" spans="1:6" ht="18.75" customHeight="1">
      <c r="A702" s="11" t="s">
        <v>31</v>
      </c>
      <c r="B702" s="16" t="s">
        <v>552</v>
      </c>
      <c r="C702" s="16" t="s">
        <v>535</v>
      </c>
      <c r="D702" s="16" t="s">
        <v>594</v>
      </c>
      <c r="E702" s="16" t="s">
        <v>32</v>
      </c>
      <c r="F702" s="61">
        <f>SUM(ведомственная!G398)</f>
        <v>1000</v>
      </c>
    </row>
    <row r="703" spans="1:6" ht="30">
      <c r="A703" s="11" t="s">
        <v>373</v>
      </c>
      <c r="B703" s="16" t="s">
        <v>552</v>
      </c>
      <c r="C703" s="16" t="s">
        <v>535</v>
      </c>
      <c r="D703" s="16" t="s">
        <v>410</v>
      </c>
      <c r="E703" s="16"/>
      <c r="F703" s="61">
        <f>SUM(F704)</f>
        <v>18.4</v>
      </c>
    </row>
    <row r="704" spans="1:6" ht="36" customHeight="1">
      <c r="A704" s="11" t="s">
        <v>224</v>
      </c>
      <c r="B704" s="16" t="s">
        <v>552</v>
      </c>
      <c r="C704" s="16" t="s">
        <v>535</v>
      </c>
      <c r="D704" s="16" t="s">
        <v>411</v>
      </c>
      <c r="E704" s="16"/>
      <c r="F704" s="61">
        <f>SUM(F705)</f>
        <v>18.4</v>
      </c>
    </row>
    <row r="705" spans="1:6" ht="30">
      <c r="A705" s="11" t="s">
        <v>15</v>
      </c>
      <c r="B705" s="16" t="s">
        <v>552</v>
      </c>
      <c r="C705" s="16" t="s">
        <v>535</v>
      </c>
      <c r="D705" s="16" t="s">
        <v>411</v>
      </c>
      <c r="E705" s="16" t="s">
        <v>30</v>
      </c>
      <c r="F705" s="61">
        <f>SUM(F706)</f>
        <v>18.4</v>
      </c>
    </row>
    <row r="706" spans="1:6" ht="15">
      <c r="A706" s="11" t="s">
        <v>31</v>
      </c>
      <c r="B706" s="16" t="s">
        <v>552</v>
      </c>
      <c r="C706" s="16" t="s">
        <v>535</v>
      </c>
      <c r="D706" s="16" t="s">
        <v>411</v>
      </c>
      <c r="E706" s="16" t="s">
        <v>32</v>
      </c>
      <c r="F706" s="62">
        <f>ведомственная!G402</f>
        <v>18.4</v>
      </c>
    </row>
    <row r="707" spans="1:6" ht="28.5">
      <c r="A707" s="23" t="s">
        <v>553</v>
      </c>
      <c r="B707" s="82">
        <v>13</v>
      </c>
      <c r="C707" s="82"/>
      <c r="D707" s="82"/>
      <c r="E707" s="82"/>
      <c r="F707" s="60">
        <f>SUM(F708)</f>
        <v>4889</v>
      </c>
    </row>
    <row r="708" spans="1:6" ht="30">
      <c r="A708" s="20" t="s">
        <v>569</v>
      </c>
      <c r="B708" s="83">
        <v>13</v>
      </c>
      <c r="C708" s="83" t="s">
        <v>535</v>
      </c>
      <c r="D708" s="83"/>
      <c r="E708" s="83"/>
      <c r="F708" s="61">
        <f>SUM(F709)</f>
        <v>4889</v>
      </c>
    </row>
    <row r="709" spans="1:6" ht="15">
      <c r="A709" s="20" t="s">
        <v>14</v>
      </c>
      <c r="B709" s="83">
        <v>13</v>
      </c>
      <c r="C709" s="83" t="s">
        <v>535</v>
      </c>
      <c r="D709" s="83" t="s">
        <v>184</v>
      </c>
      <c r="E709" s="83"/>
      <c r="F709" s="61">
        <f>SUM(F710)</f>
        <v>4889</v>
      </c>
    </row>
    <row r="710" spans="1:6" ht="15">
      <c r="A710" s="20" t="s">
        <v>554</v>
      </c>
      <c r="B710" s="83">
        <v>13</v>
      </c>
      <c r="C710" s="83" t="s">
        <v>535</v>
      </c>
      <c r="D710" s="83" t="s">
        <v>185</v>
      </c>
      <c r="E710" s="83"/>
      <c r="F710" s="61">
        <f>SUM(F711)</f>
        <v>4889</v>
      </c>
    </row>
    <row r="711" spans="1:6" ht="17.25" customHeight="1">
      <c r="A711" s="84" t="s">
        <v>96</v>
      </c>
      <c r="B711" s="83">
        <v>13</v>
      </c>
      <c r="C711" s="83" t="s">
        <v>535</v>
      </c>
      <c r="D711" s="83" t="s">
        <v>185</v>
      </c>
      <c r="E711" s="83">
        <v>700</v>
      </c>
      <c r="F711" s="61">
        <f>SUM(F712)</f>
        <v>4889</v>
      </c>
    </row>
    <row r="712" spans="1:6" ht="15">
      <c r="A712" s="20" t="s">
        <v>584</v>
      </c>
      <c r="B712" s="83">
        <v>13</v>
      </c>
      <c r="C712" s="83" t="s">
        <v>535</v>
      </c>
      <c r="D712" s="83" t="s">
        <v>185</v>
      </c>
      <c r="E712" s="83">
        <v>730</v>
      </c>
      <c r="F712" s="62">
        <f>ведомственная!G528+ведомственная!G408</f>
        <v>4889</v>
      </c>
    </row>
    <row r="713" spans="1:6" ht="42.75">
      <c r="A713" s="23" t="s">
        <v>577</v>
      </c>
      <c r="B713" s="82">
        <v>14</v>
      </c>
      <c r="C713" s="82"/>
      <c r="D713" s="82"/>
      <c r="E713" s="82"/>
      <c r="F713" s="60">
        <f>SUM(F714+F725)</f>
        <v>11472.6</v>
      </c>
    </row>
    <row r="714" spans="1:6" ht="45">
      <c r="A714" s="20" t="s">
        <v>570</v>
      </c>
      <c r="B714" s="83">
        <v>14</v>
      </c>
      <c r="C714" s="83" t="s">
        <v>535</v>
      </c>
      <c r="D714" s="83"/>
      <c r="E714" s="83"/>
      <c r="F714" s="61">
        <f>SUM(F715+F720)</f>
        <v>4129.3</v>
      </c>
    </row>
    <row r="715" spans="1:6" ht="15">
      <c r="A715" s="20" t="s">
        <v>7</v>
      </c>
      <c r="B715" s="83">
        <v>14</v>
      </c>
      <c r="C715" s="83" t="s">
        <v>535</v>
      </c>
      <c r="D715" s="83" t="s">
        <v>180</v>
      </c>
      <c r="E715" s="83"/>
      <c r="F715" s="61">
        <f>SUM(F716)</f>
        <v>2598.5</v>
      </c>
    </row>
    <row r="716" spans="1:6" ht="45">
      <c r="A716" s="20" t="s">
        <v>0</v>
      </c>
      <c r="B716" s="83">
        <v>14</v>
      </c>
      <c r="C716" s="83" t="s">
        <v>535</v>
      </c>
      <c r="D716" s="83" t="s">
        <v>165</v>
      </c>
      <c r="E716" s="83"/>
      <c r="F716" s="61">
        <f>SUM(F717)</f>
        <v>2598.5</v>
      </c>
    </row>
    <row r="717" spans="1:6" ht="30">
      <c r="A717" s="20" t="s">
        <v>23</v>
      </c>
      <c r="B717" s="83">
        <v>14</v>
      </c>
      <c r="C717" s="83" t="s">
        <v>535</v>
      </c>
      <c r="D717" s="83" t="s">
        <v>213</v>
      </c>
      <c r="E717" s="83"/>
      <c r="F717" s="61">
        <f>SUM(F718)</f>
        <v>2598.5</v>
      </c>
    </row>
    <row r="718" spans="1:6" ht="15">
      <c r="A718" s="20" t="s">
        <v>98</v>
      </c>
      <c r="B718" s="83">
        <v>14</v>
      </c>
      <c r="C718" s="83" t="s">
        <v>535</v>
      </c>
      <c r="D718" s="83" t="s">
        <v>213</v>
      </c>
      <c r="E718" s="83">
        <v>500</v>
      </c>
      <c r="F718" s="61">
        <f>SUM(F719)</f>
        <v>2598.5</v>
      </c>
    </row>
    <row r="719" spans="1:6" ht="15">
      <c r="A719" s="20" t="s">
        <v>99</v>
      </c>
      <c r="B719" s="83">
        <v>14</v>
      </c>
      <c r="C719" s="83" t="s">
        <v>535</v>
      </c>
      <c r="D719" s="83" t="s">
        <v>213</v>
      </c>
      <c r="E719" s="83">
        <v>510</v>
      </c>
      <c r="F719" s="62">
        <f>ведомственная!G535</f>
        <v>2598.5</v>
      </c>
    </row>
    <row r="720" spans="1:6" ht="15">
      <c r="A720" s="20" t="s">
        <v>13</v>
      </c>
      <c r="B720" s="83">
        <v>14</v>
      </c>
      <c r="C720" s="83" t="s">
        <v>535</v>
      </c>
      <c r="D720" s="83" t="s">
        <v>190</v>
      </c>
      <c r="E720" s="83"/>
      <c r="F720" s="61">
        <f>SUM(F721)</f>
        <v>1530.8</v>
      </c>
    </row>
    <row r="721" spans="1:6" ht="30">
      <c r="A721" s="20" t="s">
        <v>191</v>
      </c>
      <c r="B721" s="83">
        <v>14</v>
      </c>
      <c r="C721" s="83" t="s">
        <v>535</v>
      </c>
      <c r="D721" s="83" t="s">
        <v>192</v>
      </c>
      <c r="E721" s="83"/>
      <c r="F721" s="61">
        <f>SUM(F722)</f>
        <v>1530.8</v>
      </c>
    </row>
    <row r="722" spans="1:6" ht="30">
      <c r="A722" s="20" t="s">
        <v>18</v>
      </c>
      <c r="B722" s="83">
        <v>14</v>
      </c>
      <c r="C722" s="83" t="s">
        <v>535</v>
      </c>
      <c r="D722" s="83" t="s">
        <v>193</v>
      </c>
      <c r="E722" s="83"/>
      <c r="F722" s="61">
        <f>SUM(F723)</f>
        <v>1530.8</v>
      </c>
    </row>
    <row r="723" spans="1:6" ht="15">
      <c r="A723" s="20" t="s">
        <v>98</v>
      </c>
      <c r="B723" s="83">
        <v>14</v>
      </c>
      <c r="C723" s="83" t="s">
        <v>535</v>
      </c>
      <c r="D723" s="83" t="s">
        <v>193</v>
      </c>
      <c r="E723" s="83">
        <v>500</v>
      </c>
      <c r="F723" s="61">
        <f>SUM(F724)</f>
        <v>1530.8</v>
      </c>
    </row>
    <row r="724" spans="1:6" ht="15">
      <c r="A724" s="20" t="s">
        <v>99</v>
      </c>
      <c r="B724" s="83">
        <v>14</v>
      </c>
      <c r="C724" s="83" t="s">
        <v>535</v>
      </c>
      <c r="D724" s="83" t="s">
        <v>193</v>
      </c>
      <c r="E724" s="83">
        <v>510</v>
      </c>
      <c r="F724" s="62">
        <f>ведомственная!G540</f>
        <v>1530.8</v>
      </c>
    </row>
    <row r="725" spans="1:6" ht="18.75" customHeight="1">
      <c r="A725" s="20" t="s">
        <v>578</v>
      </c>
      <c r="B725" s="83">
        <v>14</v>
      </c>
      <c r="C725" s="83" t="s">
        <v>539</v>
      </c>
      <c r="D725" s="83"/>
      <c r="E725" s="83"/>
      <c r="F725" s="61">
        <f>SUM(F726)</f>
        <v>7343.3</v>
      </c>
    </row>
    <row r="726" spans="1:6" ht="15">
      <c r="A726" s="20" t="s">
        <v>13</v>
      </c>
      <c r="B726" s="83">
        <v>14</v>
      </c>
      <c r="C726" s="83" t="s">
        <v>539</v>
      </c>
      <c r="D726" s="83" t="s">
        <v>190</v>
      </c>
      <c r="E726" s="83"/>
      <c r="F726" s="61">
        <f>SUM(F727)</f>
        <v>7343.3</v>
      </c>
    </row>
    <row r="727" spans="1:6" ht="30">
      <c r="A727" s="20" t="s">
        <v>191</v>
      </c>
      <c r="B727" s="83" t="s">
        <v>550</v>
      </c>
      <c r="C727" s="83" t="s">
        <v>539</v>
      </c>
      <c r="D727" s="83" t="s">
        <v>192</v>
      </c>
      <c r="E727" s="83"/>
      <c r="F727" s="61">
        <f>SUM(F728)</f>
        <v>7343.3</v>
      </c>
    </row>
    <row r="728" spans="1:6" ht="37.5" customHeight="1">
      <c r="A728" s="20" t="s">
        <v>100</v>
      </c>
      <c r="B728" s="83">
        <v>14</v>
      </c>
      <c r="C728" s="83" t="s">
        <v>539</v>
      </c>
      <c r="D728" s="83" t="s">
        <v>194</v>
      </c>
      <c r="E728" s="83"/>
      <c r="F728" s="61">
        <f>SUM(F729)</f>
        <v>7343.3</v>
      </c>
    </row>
    <row r="729" spans="1:6" ht="15">
      <c r="A729" s="20" t="s">
        <v>98</v>
      </c>
      <c r="B729" s="83">
        <v>14</v>
      </c>
      <c r="C729" s="83" t="s">
        <v>539</v>
      </c>
      <c r="D729" s="83" t="s">
        <v>194</v>
      </c>
      <c r="E729" s="83">
        <v>500</v>
      </c>
      <c r="F729" s="61">
        <f>SUM(F730)</f>
        <v>7343.3</v>
      </c>
    </row>
    <row r="730" spans="1:6" ht="15">
      <c r="A730" s="20" t="s">
        <v>561</v>
      </c>
      <c r="B730" s="83">
        <v>14</v>
      </c>
      <c r="C730" s="83" t="s">
        <v>539</v>
      </c>
      <c r="D730" s="83" t="s">
        <v>194</v>
      </c>
      <c r="E730" s="83">
        <v>540</v>
      </c>
      <c r="F730" s="62">
        <f>ведомственная!G546</f>
        <v>7343.3</v>
      </c>
    </row>
    <row r="731" spans="1:6" ht="14.25">
      <c r="A731" s="37" t="s">
        <v>534</v>
      </c>
      <c r="B731" s="38"/>
      <c r="C731" s="38"/>
      <c r="D731" s="38"/>
      <c r="E731" s="39"/>
      <c r="F731" s="60">
        <f>SUM(F10+F303+F314+F379+F399+F547+F604+F682+F707+F713)</f>
        <v>825442.3999999999</v>
      </c>
    </row>
    <row r="732" spans="1:5" ht="15">
      <c r="A732" s="21"/>
      <c r="B732" s="22"/>
      <c r="C732" s="22"/>
      <c r="D732" s="22"/>
      <c r="E732" s="22"/>
    </row>
    <row r="733" spans="1:5" ht="20.25" customHeight="1">
      <c r="A733" s="85" t="s">
        <v>559</v>
      </c>
      <c r="B733" s="86"/>
      <c r="C733" s="86"/>
      <c r="D733" s="86"/>
      <c r="E733" s="86"/>
    </row>
    <row r="734" spans="1:5" ht="18.75">
      <c r="A734" s="85" t="s">
        <v>558</v>
      </c>
      <c r="B734" s="86"/>
      <c r="C734" s="86"/>
      <c r="D734" s="86"/>
      <c r="E734" s="91" t="s">
        <v>40</v>
      </c>
    </row>
    <row r="735" spans="1:5" ht="15">
      <c r="A735" s="21"/>
      <c r="B735" s="22"/>
      <c r="C735" s="22"/>
      <c r="D735" s="22"/>
      <c r="E735" s="22"/>
    </row>
    <row r="736" spans="1:5" ht="15">
      <c r="A736" s="21"/>
      <c r="B736" s="22"/>
      <c r="C736" s="22"/>
      <c r="D736" s="22"/>
      <c r="E736" s="22"/>
    </row>
    <row r="737" spans="1:5" ht="15">
      <c r="A737" s="21"/>
      <c r="B737" s="22"/>
      <c r="C737" s="22"/>
      <c r="D737" s="22"/>
      <c r="E737" s="22"/>
    </row>
    <row r="738" spans="1:5" ht="15">
      <c r="A738" s="21"/>
      <c r="B738" s="22"/>
      <c r="C738" s="22"/>
      <c r="D738" s="22"/>
      <c r="E738" s="22"/>
    </row>
    <row r="739" spans="1:5" ht="15">
      <c r="A739" s="21"/>
      <c r="B739" s="22"/>
      <c r="C739" s="22"/>
      <c r="D739" s="22"/>
      <c r="E739" s="22"/>
    </row>
    <row r="740" spans="1:5" ht="15">
      <c r="A740" s="21"/>
      <c r="B740" s="22"/>
      <c r="C740" s="22"/>
      <c r="D740" s="22"/>
      <c r="E740" s="22"/>
    </row>
    <row r="741" spans="1:5" ht="15">
      <c r="A741" s="21"/>
      <c r="B741" s="22"/>
      <c r="C741" s="22"/>
      <c r="D741" s="22"/>
      <c r="E741" s="22"/>
    </row>
    <row r="742" spans="1:5" ht="15">
      <c r="A742" s="21"/>
      <c r="B742" s="22"/>
      <c r="C742" s="22"/>
      <c r="D742" s="22"/>
      <c r="E742" s="22"/>
    </row>
    <row r="743" spans="1:5" ht="15">
      <c r="A743" s="21"/>
      <c r="B743" s="22"/>
      <c r="C743" s="22"/>
      <c r="D743" s="22"/>
      <c r="E743" s="22"/>
    </row>
    <row r="744" spans="1:5" ht="15">
      <c r="A744" s="21"/>
      <c r="B744" s="22"/>
      <c r="C744" s="22"/>
      <c r="D744" s="22"/>
      <c r="E744" s="22"/>
    </row>
    <row r="745" spans="1:5" ht="15">
      <c r="A745" s="21"/>
      <c r="B745" s="22"/>
      <c r="C745" s="22"/>
      <c r="D745" s="22"/>
      <c r="E745" s="22"/>
    </row>
    <row r="746" spans="1:5" ht="15">
      <c r="A746" s="21"/>
      <c r="B746" s="22"/>
      <c r="C746" s="22"/>
      <c r="D746" s="22"/>
      <c r="E746" s="22"/>
    </row>
    <row r="747" spans="1:5" ht="15">
      <c r="A747" s="21"/>
      <c r="B747" s="22"/>
      <c r="C747" s="22"/>
      <c r="D747" s="22"/>
      <c r="E747" s="22"/>
    </row>
    <row r="748" spans="1:5" ht="15">
      <c r="A748" s="21"/>
      <c r="B748" s="22"/>
      <c r="C748" s="22"/>
      <c r="D748" s="22"/>
      <c r="E748" s="22"/>
    </row>
    <row r="749" spans="1:5" ht="15">
      <c r="A749" s="21"/>
      <c r="B749" s="22"/>
      <c r="C749" s="22"/>
      <c r="D749" s="22"/>
      <c r="E749" s="22"/>
    </row>
    <row r="750" spans="1:5" ht="15">
      <c r="A750" s="21"/>
      <c r="B750" s="22"/>
      <c r="C750" s="22"/>
      <c r="D750" s="22"/>
      <c r="E750" s="22"/>
    </row>
    <row r="751" spans="1:5" ht="15">
      <c r="A751" s="21"/>
      <c r="B751" s="22"/>
      <c r="C751" s="22"/>
      <c r="D751" s="22"/>
      <c r="E751" s="22"/>
    </row>
    <row r="752" spans="1:5" ht="15">
      <c r="A752" s="21"/>
      <c r="B752" s="22"/>
      <c r="C752" s="22"/>
      <c r="D752" s="22"/>
      <c r="E752" s="22"/>
    </row>
    <row r="753" spans="1:5" ht="15">
      <c r="A753" s="21"/>
      <c r="B753" s="22"/>
      <c r="C753" s="22"/>
      <c r="D753" s="22"/>
      <c r="E753" s="22"/>
    </row>
    <row r="754" spans="1:5" ht="15">
      <c r="A754" s="21"/>
      <c r="B754" s="22"/>
      <c r="C754" s="22"/>
      <c r="D754" s="22"/>
      <c r="E754" s="22"/>
    </row>
    <row r="755" spans="1:5" ht="15">
      <c r="A755" s="18"/>
      <c r="B755" s="13"/>
      <c r="C755" s="13"/>
      <c r="D755" s="13"/>
      <c r="E755" s="13"/>
    </row>
    <row r="756" spans="1:5" ht="15">
      <c r="A756" s="18"/>
      <c r="B756" s="13"/>
      <c r="C756" s="13"/>
      <c r="D756" s="13"/>
      <c r="E756" s="13"/>
    </row>
    <row r="757" spans="1:5" ht="15">
      <c r="A757" s="18"/>
      <c r="B757" s="13"/>
      <c r="C757" s="13"/>
      <c r="D757" s="13"/>
      <c r="E757" s="13"/>
    </row>
    <row r="758" spans="1:5" ht="15">
      <c r="A758" s="18"/>
      <c r="B758" s="13"/>
      <c r="C758" s="13"/>
      <c r="D758" s="13"/>
      <c r="E758" s="13"/>
    </row>
    <row r="759" spans="1:5" ht="15">
      <c r="A759" s="18"/>
      <c r="B759" s="13"/>
      <c r="C759" s="13"/>
      <c r="D759" s="13"/>
      <c r="E759" s="13"/>
    </row>
    <row r="760" spans="1:5" ht="15">
      <c r="A760" s="18"/>
      <c r="B760" s="13"/>
      <c r="C760" s="13"/>
      <c r="D760" s="13"/>
      <c r="E760" s="13"/>
    </row>
    <row r="761" spans="1:5" ht="15">
      <c r="A761" s="18"/>
      <c r="B761" s="13"/>
      <c r="C761" s="13"/>
      <c r="D761" s="13"/>
      <c r="E761" s="13"/>
    </row>
    <row r="762" spans="1:5" ht="15">
      <c r="A762" s="18"/>
      <c r="B762" s="13"/>
      <c r="C762" s="13"/>
      <c r="D762" s="13"/>
      <c r="E762" s="13"/>
    </row>
    <row r="763" spans="1:5" ht="15">
      <c r="A763" s="18"/>
      <c r="B763" s="13"/>
      <c r="C763" s="13"/>
      <c r="D763" s="13"/>
      <c r="E763" s="13"/>
    </row>
    <row r="764" spans="1:5" ht="15">
      <c r="A764" s="18"/>
      <c r="B764" s="13"/>
      <c r="C764" s="13"/>
      <c r="D764" s="13"/>
      <c r="E764" s="13"/>
    </row>
    <row r="765" spans="1:5" ht="15">
      <c r="A765" s="18"/>
      <c r="B765" s="13"/>
      <c r="C765" s="13"/>
      <c r="D765" s="13"/>
      <c r="E765" s="13"/>
    </row>
    <row r="766" spans="1:5" ht="15">
      <c r="A766" s="18"/>
      <c r="B766" s="13"/>
      <c r="C766" s="13"/>
      <c r="D766" s="13"/>
      <c r="E766" s="13"/>
    </row>
    <row r="767" spans="1:5" ht="15">
      <c r="A767" s="18"/>
      <c r="B767" s="13"/>
      <c r="C767" s="13"/>
      <c r="D767" s="13"/>
      <c r="E767" s="13"/>
    </row>
    <row r="768" spans="1:5" ht="15">
      <c r="A768" s="18"/>
      <c r="B768" s="13"/>
      <c r="C768" s="13"/>
      <c r="D768" s="13"/>
      <c r="E768" s="13"/>
    </row>
    <row r="769" spans="1:5" ht="15">
      <c r="A769" s="18"/>
      <c r="B769" s="13"/>
      <c r="C769" s="13"/>
      <c r="D769" s="13"/>
      <c r="E769" s="13"/>
    </row>
    <row r="770" spans="1:5" ht="15">
      <c r="A770" s="18"/>
      <c r="B770" s="13"/>
      <c r="C770" s="13"/>
      <c r="D770" s="13"/>
      <c r="E770" s="13"/>
    </row>
    <row r="771" spans="1:5" ht="15">
      <c r="A771" s="18"/>
      <c r="B771" s="13"/>
      <c r="C771" s="13"/>
      <c r="D771" s="13"/>
      <c r="E771" s="13"/>
    </row>
    <row r="772" spans="1:5" ht="15">
      <c r="A772" s="18"/>
      <c r="B772" s="13"/>
      <c r="C772" s="13"/>
      <c r="D772" s="13"/>
      <c r="E772" s="13"/>
    </row>
    <row r="773" spans="1:5" ht="15">
      <c r="A773" s="18"/>
      <c r="B773" s="13"/>
      <c r="C773" s="13"/>
      <c r="D773" s="13"/>
      <c r="E773" s="13"/>
    </row>
    <row r="774" spans="1:5" ht="15">
      <c r="A774" s="18"/>
      <c r="B774" s="13"/>
      <c r="C774" s="13"/>
      <c r="D774" s="13"/>
      <c r="E774" s="13"/>
    </row>
    <row r="775" spans="1:5" ht="15">
      <c r="A775" s="18"/>
      <c r="B775" s="13"/>
      <c r="C775" s="13"/>
      <c r="D775" s="13"/>
      <c r="E775" s="13"/>
    </row>
    <row r="776" spans="1:5" ht="15">
      <c r="A776" s="18"/>
      <c r="B776" s="13"/>
      <c r="C776" s="13"/>
      <c r="D776" s="13"/>
      <c r="E776" s="13"/>
    </row>
    <row r="777" spans="1:5" ht="15">
      <c r="A777" s="18"/>
      <c r="B777" s="13"/>
      <c r="C777" s="13"/>
      <c r="D777" s="13"/>
      <c r="E777" s="13"/>
    </row>
    <row r="778" spans="1:5" ht="15">
      <c r="A778" s="18"/>
      <c r="B778" s="13"/>
      <c r="C778" s="13"/>
      <c r="D778" s="13"/>
      <c r="E778" s="13"/>
    </row>
    <row r="779" spans="1:5" ht="15">
      <c r="A779" s="18"/>
      <c r="B779" s="13"/>
      <c r="C779" s="13"/>
      <c r="D779" s="13"/>
      <c r="E779" s="13"/>
    </row>
    <row r="780" spans="1:5" ht="15">
      <c r="A780" s="18"/>
      <c r="B780" s="13"/>
      <c r="C780" s="13"/>
      <c r="D780" s="13"/>
      <c r="E780" s="13"/>
    </row>
    <row r="781" spans="1:5" ht="15">
      <c r="A781" s="18"/>
      <c r="B781" s="13"/>
      <c r="C781" s="13"/>
      <c r="D781" s="13"/>
      <c r="E781" s="13"/>
    </row>
    <row r="782" spans="1:5" ht="15">
      <c r="A782" s="18"/>
      <c r="B782" s="13"/>
      <c r="C782" s="13"/>
      <c r="D782" s="13"/>
      <c r="E782" s="13"/>
    </row>
    <row r="783" spans="1:5" ht="15">
      <c r="A783" s="18"/>
      <c r="B783" s="13"/>
      <c r="C783" s="13"/>
      <c r="D783" s="13"/>
      <c r="E783" s="13"/>
    </row>
    <row r="784" spans="1:5" ht="15">
      <c r="A784" s="18"/>
      <c r="B784" s="13"/>
      <c r="C784" s="13"/>
      <c r="D784" s="13"/>
      <c r="E784" s="13"/>
    </row>
    <row r="785" spans="1:5" ht="15">
      <c r="A785" s="18"/>
      <c r="B785" s="13"/>
      <c r="C785" s="13"/>
      <c r="D785" s="13"/>
      <c r="E785" s="13"/>
    </row>
    <row r="786" spans="1:5" ht="15">
      <c r="A786" s="18"/>
      <c r="B786" s="13"/>
      <c r="C786" s="13"/>
      <c r="D786" s="13"/>
      <c r="E786" s="13"/>
    </row>
    <row r="787" spans="1:5" ht="15">
      <c r="A787" s="18"/>
      <c r="B787" s="13"/>
      <c r="C787" s="13"/>
      <c r="D787" s="13"/>
      <c r="E787" s="13"/>
    </row>
    <row r="788" spans="1:5" ht="15">
      <c r="A788" s="18"/>
      <c r="B788" s="13"/>
      <c r="C788" s="13"/>
      <c r="D788" s="13"/>
      <c r="E788" s="13"/>
    </row>
    <row r="789" spans="1:5" ht="15">
      <c r="A789" s="18"/>
      <c r="B789" s="13"/>
      <c r="C789" s="13"/>
      <c r="D789" s="13"/>
      <c r="E789" s="13"/>
    </row>
    <row r="790" spans="1:5" ht="15">
      <c r="A790" s="18"/>
      <c r="B790" s="13"/>
      <c r="C790" s="13"/>
      <c r="D790" s="13"/>
      <c r="E790" s="13"/>
    </row>
    <row r="791" spans="1:5" ht="15">
      <c r="A791" s="18"/>
      <c r="B791" s="13"/>
      <c r="C791" s="13"/>
      <c r="D791" s="13"/>
      <c r="E791" s="13"/>
    </row>
    <row r="792" spans="1:5" ht="15">
      <c r="A792" s="18"/>
      <c r="B792" s="13"/>
      <c r="C792" s="13"/>
      <c r="D792" s="13"/>
      <c r="E792" s="13"/>
    </row>
    <row r="793" spans="1:5" ht="15">
      <c r="A793" s="18"/>
      <c r="B793" s="13"/>
      <c r="C793" s="13"/>
      <c r="D793" s="13"/>
      <c r="E793" s="13"/>
    </row>
    <row r="794" spans="1:5" ht="15">
      <c r="A794" s="18"/>
      <c r="B794" s="13"/>
      <c r="C794" s="13"/>
      <c r="D794" s="13"/>
      <c r="E794" s="13"/>
    </row>
    <row r="795" spans="1:5" ht="15">
      <c r="A795" s="18"/>
      <c r="B795" s="13"/>
      <c r="C795" s="13"/>
      <c r="D795" s="13"/>
      <c r="E795" s="13"/>
    </row>
    <row r="796" spans="1:5" ht="15">
      <c r="A796" s="18"/>
      <c r="B796" s="13"/>
      <c r="C796" s="13"/>
      <c r="D796" s="13"/>
      <c r="E796" s="13"/>
    </row>
    <row r="797" spans="1:5" ht="15">
      <c r="A797" s="18"/>
      <c r="B797" s="13"/>
      <c r="C797" s="13"/>
      <c r="D797" s="13"/>
      <c r="E797" s="13"/>
    </row>
    <row r="798" spans="1:5" ht="15">
      <c r="A798" s="18"/>
      <c r="B798" s="13"/>
      <c r="C798" s="13"/>
      <c r="D798" s="13"/>
      <c r="E798" s="13"/>
    </row>
    <row r="799" spans="1:5" ht="15">
      <c r="A799" s="18"/>
      <c r="B799" s="13"/>
      <c r="C799" s="13"/>
      <c r="D799" s="13"/>
      <c r="E799" s="13"/>
    </row>
    <row r="800" spans="1:5" ht="15">
      <c r="A800" s="18"/>
      <c r="B800" s="13"/>
      <c r="C800" s="13"/>
      <c r="D800" s="13"/>
      <c r="E800" s="13"/>
    </row>
    <row r="801" spans="1:5" ht="15">
      <c r="A801" s="18"/>
      <c r="B801" s="13"/>
      <c r="C801" s="13"/>
      <c r="D801" s="13"/>
      <c r="E801" s="13"/>
    </row>
    <row r="802" spans="1:5" ht="15">
      <c r="A802" s="18"/>
      <c r="B802" s="13"/>
      <c r="C802" s="13"/>
      <c r="D802" s="13"/>
      <c r="E802" s="13"/>
    </row>
    <row r="803" spans="1:5" ht="15">
      <c r="A803" s="18"/>
      <c r="B803" s="13"/>
      <c r="C803" s="13"/>
      <c r="D803" s="13"/>
      <c r="E803" s="13"/>
    </row>
    <row r="804" spans="1:5" ht="15">
      <c r="A804" s="18"/>
      <c r="B804" s="13"/>
      <c r="C804" s="13"/>
      <c r="D804" s="13"/>
      <c r="E804" s="13"/>
    </row>
    <row r="805" spans="1:5" ht="15">
      <c r="A805" s="18"/>
      <c r="B805" s="13"/>
      <c r="C805" s="13"/>
      <c r="D805" s="13"/>
      <c r="E805" s="13"/>
    </row>
    <row r="806" spans="1:5" ht="15">
      <c r="A806" s="18"/>
      <c r="B806" s="13"/>
      <c r="C806" s="13"/>
      <c r="D806" s="13"/>
      <c r="E806" s="13"/>
    </row>
    <row r="807" spans="1:5" ht="15">
      <c r="A807" s="18"/>
      <c r="B807" s="13"/>
      <c r="C807" s="13"/>
      <c r="D807" s="13"/>
      <c r="E807" s="13"/>
    </row>
    <row r="808" spans="1:5" ht="15">
      <c r="A808" s="18"/>
      <c r="B808" s="13"/>
      <c r="C808" s="13"/>
      <c r="D808" s="13"/>
      <c r="E808" s="13"/>
    </row>
    <row r="809" spans="1:5" ht="15">
      <c r="A809" s="18"/>
      <c r="B809" s="13"/>
      <c r="C809" s="13"/>
      <c r="D809" s="13"/>
      <c r="E809" s="13"/>
    </row>
    <row r="810" spans="1:5" ht="15">
      <c r="A810" s="18"/>
      <c r="B810" s="13"/>
      <c r="C810" s="13"/>
      <c r="D810" s="13"/>
      <c r="E810" s="13"/>
    </row>
    <row r="811" spans="1:5" ht="15">
      <c r="A811" s="18"/>
      <c r="B811" s="13"/>
      <c r="C811" s="13"/>
      <c r="D811" s="13"/>
      <c r="E811" s="13"/>
    </row>
    <row r="812" spans="1:5" ht="15">
      <c r="A812" s="18"/>
      <c r="B812" s="13"/>
      <c r="C812" s="13"/>
      <c r="D812" s="13"/>
      <c r="E812" s="13"/>
    </row>
    <row r="813" spans="1:5" ht="15">
      <c r="A813" s="18"/>
      <c r="B813" s="13"/>
      <c r="C813" s="13"/>
      <c r="D813" s="13"/>
      <c r="E813" s="13"/>
    </row>
    <row r="814" spans="1:5" ht="15">
      <c r="A814" s="18"/>
      <c r="B814" s="13"/>
      <c r="C814" s="13"/>
      <c r="D814" s="13"/>
      <c r="E814" s="13"/>
    </row>
    <row r="815" spans="1:5" ht="15">
      <c r="A815" s="18"/>
      <c r="B815" s="13"/>
      <c r="C815" s="13"/>
      <c r="D815" s="13"/>
      <c r="E815" s="13"/>
    </row>
    <row r="816" spans="1:5" ht="15">
      <c r="A816" s="18"/>
      <c r="B816" s="13"/>
      <c r="C816" s="13"/>
      <c r="D816" s="13"/>
      <c r="E816" s="13"/>
    </row>
    <row r="817" spans="1:5" ht="15">
      <c r="A817" s="18"/>
      <c r="B817" s="13"/>
      <c r="C817" s="13"/>
      <c r="D817" s="13"/>
      <c r="E817" s="13"/>
    </row>
    <row r="818" spans="1:5" ht="15">
      <c r="A818" s="18"/>
      <c r="B818" s="13"/>
      <c r="C818" s="13"/>
      <c r="D818" s="13"/>
      <c r="E818" s="13"/>
    </row>
    <row r="819" spans="1:5" ht="15">
      <c r="A819" s="18"/>
      <c r="B819" s="13"/>
      <c r="C819" s="13"/>
      <c r="D819" s="13"/>
      <c r="E819" s="13"/>
    </row>
    <row r="820" spans="1:5" ht="15">
      <c r="A820" s="18"/>
      <c r="B820" s="13"/>
      <c r="C820" s="13"/>
      <c r="D820" s="13"/>
      <c r="E820" s="13"/>
    </row>
    <row r="821" spans="1:5" ht="15">
      <c r="A821" s="18"/>
      <c r="B821" s="13"/>
      <c r="C821" s="13"/>
      <c r="D821" s="13"/>
      <c r="E821" s="13"/>
    </row>
    <row r="822" spans="1:5" ht="15">
      <c r="A822" s="18"/>
      <c r="B822" s="13"/>
      <c r="C822" s="13"/>
      <c r="D822" s="13"/>
      <c r="E822" s="13"/>
    </row>
    <row r="823" spans="1:5" ht="15">
      <c r="A823" s="18"/>
      <c r="B823" s="13"/>
      <c r="C823" s="13"/>
      <c r="D823" s="13"/>
      <c r="E823" s="13"/>
    </row>
    <row r="824" spans="1:5" ht="15">
      <c r="A824" s="18"/>
      <c r="B824" s="13"/>
      <c r="C824" s="13"/>
      <c r="D824" s="13"/>
      <c r="E824" s="13"/>
    </row>
    <row r="825" spans="1:5" ht="15">
      <c r="A825" s="18"/>
      <c r="B825" s="13"/>
      <c r="C825" s="13"/>
      <c r="D825" s="13"/>
      <c r="E825" s="13"/>
    </row>
    <row r="826" spans="1:5" ht="15">
      <c r="A826" s="18"/>
      <c r="B826" s="13"/>
      <c r="C826" s="13"/>
      <c r="D826" s="13"/>
      <c r="E826" s="13"/>
    </row>
    <row r="827" spans="1:5" ht="15">
      <c r="A827" s="18"/>
      <c r="B827" s="13"/>
      <c r="C827" s="13"/>
      <c r="D827" s="13"/>
      <c r="E827" s="13"/>
    </row>
    <row r="828" spans="1:5" ht="15">
      <c r="A828" s="18"/>
      <c r="B828" s="13"/>
      <c r="C828" s="13"/>
      <c r="D828" s="13"/>
      <c r="E828" s="13"/>
    </row>
    <row r="829" spans="1:5" ht="15">
      <c r="A829" s="18"/>
      <c r="B829" s="13"/>
      <c r="C829" s="13"/>
      <c r="D829" s="13"/>
      <c r="E829" s="13"/>
    </row>
    <row r="830" spans="1:5" ht="15">
      <c r="A830" s="18"/>
      <c r="B830" s="13"/>
      <c r="C830" s="13"/>
      <c r="D830" s="13"/>
      <c r="E830" s="13"/>
    </row>
    <row r="831" spans="1:5" ht="15">
      <c r="A831" s="18"/>
      <c r="B831" s="13"/>
      <c r="C831" s="13"/>
      <c r="D831" s="13"/>
      <c r="E831" s="13"/>
    </row>
    <row r="832" spans="1:5" ht="15">
      <c r="A832" s="18"/>
      <c r="B832" s="13"/>
      <c r="C832" s="13"/>
      <c r="D832" s="13"/>
      <c r="E832" s="13"/>
    </row>
    <row r="833" spans="1:5" ht="15">
      <c r="A833" s="18"/>
      <c r="B833" s="13"/>
      <c r="C833" s="13"/>
      <c r="D833" s="13"/>
      <c r="E833" s="13"/>
    </row>
    <row r="834" spans="1:5" ht="15">
      <c r="A834" s="18"/>
      <c r="B834" s="13"/>
      <c r="C834" s="13"/>
      <c r="D834" s="13"/>
      <c r="E834" s="13"/>
    </row>
    <row r="835" spans="1:5" ht="15">
      <c r="A835" s="18"/>
      <c r="B835" s="13"/>
      <c r="C835" s="13"/>
      <c r="D835" s="13"/>
      <c r="E835" s="13"/>
    </row>
    <row r="836" spans="1:5" ht="15">
      <c r="A836" s="18"/>
      <c r="B836" s="13"/>
      <c r="C836" s="13"/>
      <c r="D836" s="13"/>
      <c r="E836" s="13"/>
    </row>
    <row r="837" spans="1:5" ht="15">
      <c r="A837" s="18"/>
      <c r="B837" s="13"/>
      <c r="C837" s="13"/>
      <c r="D837" s="13"/>
      <c r="E837" s="13"/>
    </row>
    <row r="838" spans="1:5" ht="15">
      <c r="A838" s="18"/>
      <c r="B838" s="13"/>
      <c r="C838" s="13"/>
      <c r="D838" s="13"/>
      <c r="E838" s="13"/>
    </row>
    <row r="839" spans="1:5" ht="15">
      <c r="A839" s="18"/>
      <c r="B839" s="13"/>
      <c r="C839" s="13"/>
      <c r="D839" s="13"/>
      <c r="E839" s="13"/>
    </row>
    <row r="840" spans="1:5" ht="15">
      <c r="A840" s="13"/>
      <c r="B840" s="13"/>
      <c r="C840" s="13"/>
      <c r="D840" s="13"/>
      <c r="E840" s="13"/>
    </row>
    <row r="841" spans="1:5" ht="15">
      <c r="A841" s="13"/>
      <c r="B841" s="13"/>
      <c r="C841" s="13"/>
      <c r="D841" s="13"/>
      <c r="E841" s="13"/>
    </row>
    <row r="842" spans="1:5" ht="15">
      <c r="A842" s="13"/>
      <c r="B842" s="13"/>
      <c r="C842" s="13"/>
      <c r="D842" s="13"/>
      <c r="E842" s="13"/>
    </row>
    <row r="843" spans="1:5" ht="15">
      <c r="A843" s="13"/>
      <c r="B843" s="13"/>
      <c r="C843" s="13"/>
      <c r="D843" s="13"/>
      <c r="E843" s="13"/>
    </row>
    <row r="844" spans="1:5" ht="15">
      <c r="A844" s="13"/>
      <c r="B844" s="13"/>
      <c r="C844" s="13"/>
      <c r="D844" s="13"/>
      <c r="E844" s="13"/>
    </row>
    <row r="845" spans="1:5" ht="15">
      <c r="A845" s="13"/>
      <c r="B845" s="13"/>
      <c r="C845" s="13"/>
      <c r="D845" s="13"/>
      <c r="E845" s="13"/>
    </row>
    <row r="846" spans="1:5" ht="15">
      <c r="A846" s="13"/>
      <c r="B846" s="13"/>
      <c r="C846" s="13"/>
      <c r="D846" s="13"/>
      <c r="E846" s="13"/>
    </row>
    <row r="847" spans="1:5" ht="15">
      <c r="A847" s="13"/>
      <c r="B847" s="13"/>
      <c r="C847" s="13"/>
      <c r="D847" s="13"/>
      <c r="E847" s="13"/>
    </row>
    <row r="848" spans="1:5" ht="15">
      <c r="A848" s="13"/>
      <c r="B848" s="13"/>
      <c r="C848" s="13"/>
      <c r="D848" s="13"/>
      <c r="E848" s="13"/>
    </row>
    <row r="849" spans="1:5" ht="15">
      <c r="A849" s="13"/>
      <c r="B849" s="13"/>
      <c r="C849" s="13"/>
      <c r="D849" s="13"/>
      <c r="E849" s="13"/>
    </row>
    <row r="850" spans="1:5" ht="15">
      <c r="A850" s="13"/>
      <c r="B850" s="13"/>
      <c r="C850" s="13"/>
      <c r="D850" s="13"/>
      <c r="E850" s="13"/>
    </row>
    <row r="851" spans="1:5" ht="15">
      <c r="A851" s="13"/>
      <c r="B851" s="13"/>
      <c r="C851" s="13"/>
      <c r="D851" s="13"/>
      <c r="E851" s="13"/>
    </row>
    <row r="852" spans="1:5" ht="15">
      <c r="A852" s="13"/>
      <c r="B852" s="13"/>
      <c r="C852" s="13"/>
      <c r="D852" s="13"/>
      <c r="E852" s="13"/>
    </row>
    <row r="853" spans="1:5" ht="15">
      <c r="A853" s="13"/>
      <c r="B853" s="13"/>
      <c r="C853" s="13"/>
      <c r="D853" s="13"/>
      <c r="E853" s="13"/>
    </row>
    <row r="854" spans="1:5" ht="15">
      <c r="A854" s="13"/>
      <c r="B854" s="13"/>
      <c r="C854" s="13"/>
      <c r="D854" s="13"/>
      <c r="E854" s="13"/>
    </row>
    <row r="855" spans="1:5" ht="15">
      <c r="A855" s="13"/>
      <c r="B855" s="13"/>
      <c r="C855" s="13"/>
      <c r="D855" s="13"/>
      <c r="E855" s="13"/>
    </row>
    <row r="856" spans="1:5" ht="15">
      <c r="A856" s="13"/>
      <c r="B856" s="13"/>
      <c r="C856" s="13"/>
      <c r="D856" s="13"/>
      <c r="E856" s="13"/>
    </row>
    <row r="857" spans="1:5" ht="15">
      <c r="A857" s="13"/>
      <c r="B857" s="13"/>
      <c r="C857" s="13"/>
      <c r="D857" s="13"/>
      <c r="E857" s="13"/>
    </row>
    <row r="858" spans="1:5" ht="15">
      <c r="A858" s="13"/>
      <c r="B858" s="13"/>
      <c r="C858" s="13"/>
      <c r="D858" s="13"/>
      <c r="E858" s="13"/>
    </row>
    <row r="859" spans="1:5" ht="15">
      <c r="A859" s="13"/>
      <c r="B859" s="13"/>
      <c r="C859" s="13"/>
      <c r="D859" s="13"/>
      <c r="E859" s="13"/>
    </row>
    <row r="860" spans="1:5" ht="15">
      <c r="A860" s="13"/>
      <c r="B860" s="13"/>
      <c r="C860" s="13"/>
      <c r="D860" s="13"/>
      <c r="E860" s="13"/>
    </row>
    <row r="861" spans="1:5" ht="15">
      <c r="A861" s="13"/>
      <c r="B861" s="13"/>
      <c r="C861" s="13"/>
      <c r="D861" s="13"/>
      <c r="E861" s="13"/>
    </row>
    <row r="862" spans="1:5" ht="15">
      <c r="A862" s="13"/>
      <c r="B862" s="13"/>
      <c r="C862" s="13"/>
      <c r="D862" s="13"/>
      <c r="E862" s="13"/>
    </row>
    <row r="863" spans="1:5" ht="15">
      <c r="A863" s="13"/>
      <c r="B863" s="13"/>
      <c r="C863" s="13"/>
      <c r="D863" s="13"/>
      <c r="E863" s="13"/>
    </row>
    <row r="864" spans="1:5" ht="15">
      <c r="A864" s="13"/>
      <c r="B864" s="13"/>
      <c r="C864" s="13"/>
      <c r="D864" s="13"/>
      <c r="E864" s="13"/>
    </row>
    <row r="865" spans="1:5" ht="15">
      <c r="A865" s="13"/>
      <c r="B865" s="13"/>
      <c r="C865" s="13"/>
      <c r="D865" s="13"/>
      <c r="E865" s="13"/>
    </row>
    <row r="866" spans="1:5" ht="15">
      <c r="A866" s="13"/>
      <c r="B866" s="13"/>
      <c r="C866" s="13"/>
      <c r="D866" s="13"/>
      <c r="E866" s="13"/>
    </row>
    <row r="867" spans="1:5" ht="15">
      <c r="A867" s="13"/>
      <c r="B867" s="13"/>
      <c r="C867" s="13"/>
      <c r="D867" s="13"/>
      <c r="E867" s="13"/>
    </row>
    <row r="868" spans="1:5" ht="15">
      <c r="A868" s="13"/>
      <c r="B868" s="13"/>
      <c r="C868" s="13"/>
      <c r="D868" s="13"/>
      <c r="E868" s="13"/>
    </row>
    <row r="869" spans="1:5" ht="15">
      <c r="A869" s="13"/>
      <c r="B869" s="13"/>
      <c r="C869" s="13"/>
      <c r="D869" s="13"/>
      <c r="E869" s="13"/>
    </row>
    <row r="870" spans="1:5" ht="15">
      <c r="A870" s="13"/>
      <c r="B870" s="13"/>
      <c r="C870" s="13"/>
      <c r="D870" s="13"/>
      <c r="E870" s="13"/>
    </row>
    <row r="871" spans="1:5" ht="15">
      <c r="A871" s="13"/>
      <c r="B871" s="13"/>
      <c r="C871" s="13"/>
      <c r="D871" s="13"/>
      <c r="E871" s="13"/>
    </row>
    <row r="872" spans="1:5" ht="15">
      <c r="A872" s="13"/>
      <c r="B872" s="13"/>
      <c r="C872" s="13"/>
      <c r="D872" s="13"/>
      <c r="E872" s="13"/>
    </row>
    <row r="873" spans="1:5" ht="15">
      <c r="A873" s="13"/>
      <c r="B873" s="13"/>
      <c r="C873" s="13"/>
      <c r="D873" s="13"/>
      <c r="E873" s="13"/>
    </row>
    <row r="874" spans="1:5" ht="15">
      <c r="A874" s="13"/>
      <c r="B874" s="13"/>
      <c r="C874" s="13"/>
      <c r="D874" s="13"/>
      <c r="E874" s="13"/>
    </row>
    <row r="875" spans="1:5" ht="15">
      <c r="A875" s="13"/>
      <c r="B875" s="13"/>
      <c r="C875" s="13"/>
      <c r="D875" s="13"/>
      <c r="E875" s="13"/>
    </row>
    <row r="876" spans="1:5" ht="15">
      <c r="A876" s="13"/>
      <c r="B876" s="13"/>
      <c r="C876" s="13"/>
      <c r="D876" s="13"/>
      <c r="E876" s="13"/>
    </row>
    <row r="877" spans="1:5" ht="15">
      <c r="A877" s="13"/>
      <c r="B877" s="13"/>
      <c r="C877" s="13"/>
      <c r="D877" s="13"/>
      <c r="E877" s="13"/>
    </row>
    <row r="878" spans="1:5" ht="15">
      <c r="A878" s="13"/>
      <c r="B878" s="13"/>
      <c r="C878" s="13"/>
      <c r="D878" s="13"/>
      <c r="E878" s="13"/>
    </row>
    <row r="879" spans="1:5" ht="15">
      <c r="A879" s="13"/>
      <c r="B879" s="13"/>
      <c r="C879" s="13"/>
      <c r="D879" s="13"/>
      <c r="E879" s="13"/>
    </row>
    <row r="880" spans="1:5" ht="15">
      <c r="A880" s="13"/>
      <c r="B880" s="13"/>
      <c r="C880" s="13"/>
      <c r="D880" s="13"/>
      <c r="E880" s="13"/>
    </row>
    <row r="881" spans="1:5" ht="15">
      <c r="A881" s="13"/>
      <c r="B881" s="13"/>
      <c r="C881" s="13"/>
      <c r="D881" s="13"/>
      <c r="E881" s="13"/>
    </row>
    <row r="882" spans="1:5" ht="15">
      <c r="A882" s="13"/>
      <c r="B882" s="13"/>
      <c r="C882" s="13"/>
      <c r="D882" s="13"/>
      <c r="E882" s="13"/>
    </row>
    <row r="883" spans="1:5" ht="15">
      <c r="A883" s="13"/>
      <c r="B883" s="13"/>
      <c r="C883" s="13"/>
      <c r="D883" s="13"/>
      <c r="E883" s="13"/>
    </row>
    <row r="884" spans="1:5" ht="15">
      <c r="A884" s="13"/>
      <c r="B884" s="13"/>
      <c r="C884" s="13"/>
      <c r="D884" s="13"/>
      <c r="E884" s="13"/>
    </row>
    <row r="885" spans="1:5" ht="15">
      <c r="A885" s="13"/>
      <c r="B885" s="13"/>
      <c r="C885" s="13"/>
      <c r="D885" s="13"/>
      <c r="E885" s="13"/>
    </row>
    <row r="886" spans="1:5" ht="15">
      <c r="A886" s="13"/>
      <c r="B886" s="13"/>
      <c r="C886" s="13"/>
      <c r="D886" s="13"/>
      <c r="E886" s="13"/>
    </row>
    <row r="887" spans="1:5" ht="15">
      <c r="A887" s="13"/>
      <c r="B887" s="13"/>
      <c r="C887" s="13"/>
      <c r="D887" s="13"/>
      <c r="E887" s="13"/>
    </row>
    <row r="888" spans="1:5" ht="15">
      <c r="A888" s="13"/>
      <c r="B888" s="13"/>
      <c r="C888" s="13"/>
      <c r="D888" s="13"/>
      <c r="E888" s="13"/>
    </row>
    <row r="889" spans="1:5" ht="15">
      <c r="A889" s="13"/>
      <c r="B889" s="13"/>
      <c r="C889" s="13"/>
      <c r="D889" s="13"/>
      <c r="E889" s="13"/>
    </row>
    <row r="890" spans="1:5" ht="15">
      <c r="A890" s="13"/>
      <c r="B890" s="13"/>
      <c r="C890" s="13"/>
      <c r="D890" s="13"/>
      <c r="E890" s="13"/>
    </row>
    <row r="891" spans="1:5" ht="15">
      <c r="A891" s="13"/>
      <c r="B891" s="13"/>
      <c r="C891" s="13"/>
      <c r="D891" s="13"/>
      <c r="E891" s="13"/>
    </row>
    <row r="892" spans="1:5" ht="15">
      <c r="A892" s="13"/>
      <c r="B892" s="13"/>
      <c r="C892" s="13"/>
      <c r="D892" s="13"/>
      <c r="E892" s="13"/>
    </row>
    <row r="893" spans="1:5" ht="15">
      <c r="A893" s="13"/>
      <c r="B893" s="13"/>
      <c r="C893" s="13"/>
      <c r="D893" s="13"/>
      <c r="E893" s="13"/>
    </row>
    <row r="894" spans="1:5" ht="15">
      <c r="A894" s="13"/>
      <c r="B894" s="13"/>
      <c r="C894" s="13"/>
      <c r="D894" s="13"/>
      <c r="E894" s="13"/>
    </row>
    <row r="895" spans="1:5" ht="15">
      <c r="A895" s="13"/>
      <c r="B895" s="13"/>
      <c r="C895" s="13"/>
      <c r="D895" s="13"/>
      <c r="E895" s="13"/>
    </row>
    <row r="896" spans="1:5" ht="15">
      <c r="A896" s="13"/>
      <c r="B896" s="13"/>
      <c r="C896" s="13"/>
      <c r="D896" s="13"/>
      <c r="E896" s="13"/>
    </row>
    <row r="897" spans="1:5" ht="15">
      <c r="A897" s="13"/>
      <c r="B897" s="13"/>
      <c r="C897" s="13"/>
      <c r="D897" s="13"/>
      <c r="E897" s="13"/>
    </row>
    <row r="898" spans="1:5" ht="15">
      <c r="A898" s="13"/>
      <c r="B898" s="13"/>
      <c r="C898" s="13"/>
      <c r="D898" s="13"/>
      <c r="E898" s="13"/>
    </row>
    <row r="899" spans="1:5" ht="15">
      <c r="A899" s="13"/>
      <c r="B899" s="13"/>
      <c r="C899" s="13"/>
      <c r="D899" s="13"/>
      <c r="E899" s="13"/>
    </row>
    <row r="900" spans="1:5" ht="15">
      <c r="A900" s="13"/>
      <c r="B900" s="13"/>
      <c r="C900" s="13"/>
      <c r="D900" s="13"/>
      <c r="E900" s="13"/>
    </row>
    <row r="901" spans="1:5" ht="15">
      <c r="A901" s="13"/>
      <c r="B901" s="13"/>
      <c r="C901" s="13"/>
      <c r="D901" s="13"/>
      <c r="E901" s="13"/>
    </row>
    <row r="902" spans="1:5" ht="15">
      <c r="A902" s="13"/>
      <c r="B902" s="13"/>
      <c r="C902" s="13"/>
      <c r="D902" s="13"/>
      <c r="E902" s="13"/>
    </row>
    <row r="903" spans="1:5" ht="15">
      <c r="A903" s="13"/>
      <c r="B903" s="13"/>
      <c r="C903" s="13"/>
      <c r="D903" s="13"/>
      <c r="E903" s="13"/>
    </row>
    <row r="904" spans="1:5" ht="15">
      <c r="A904" s="13"/>
      <c r="B904" s="13"/>
      <c r="C904" s="13"/>
      <c r="D904" s="13"/>
      <c r="E904" s="13"/>
    </row>
    <row r="905" spans="1:5" ht="15">
      <c r="A905" s="13"/>
      <c r="B905" s="13"/>
      <c r="C905" s="13"/>
      <c r="D905" s="13"/>
      <c r="E905" s="13"/>
    </row>
  </sheetData>
  <sheetProtection formatCells="0" selectLockedCells="1"/>
  <autoFilter ref="A9:E731"/>
  <mergeCells count="6">
    <mergeCell ref="D1:F1"/>
    <mergeCell ref="D2:F2"/>
    <mergeCell ref="B3:F3"/>
    <mergeCell ref="A6:E6"/>
    <mergeCell ref="A5:E5"/>
    <mergeCell ref="D4:F4"/>
  </mergeCells>
  <printOptions horizontalCentered="1"/>
  <pageMargins left="1.1811023622047245" right="0.5905511811023623" top="0.5118110236220472" bottom="0.5118110236220472" header="0" footer="0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2"/>
  <sheetViews>
    <sheetView zoomScaleSheetLayoutView="95" workbookViewId="0" topLeftCell="A4">
      <selection activeCell="A1" sqref="A1"/>
    </sheetView>
  </sheetViews>
  <sheetFormatPr defaultColWidth="9.00390625" defaultRowHeight="12.75"/>
  <cols>
    <col min="1" max="1" width="52.00390625" style="2" customWidth="1"/>
    <col min="2" max="2" width="6.125" style="1" customWidth="1"/>
    <col min="3" max="3" width="7.00390625" style="1" customWidth="1"/>
    <col min="4" max="4" width="8.25390625" style="1" customWidth="1"/>
    <col min="5" max="5" width="14.25390625" style="1" customWidth="1"/>
    <col min="6" max="6" width="10.00390625" style="1" customWidth="1"/>
    <col min="7" max="8" width="12.125" style="3" customWidth="1"/>
    <col min="9" max="16384" width="9.125" style="3" customWidth="1"/>
  </cols>
  <sheetData>
    <row r="1" spans="1:7" ht="15" customHeight="1">
      <c r="A1" s="24"/>
      <c r="B1" s="25"/>
      <c r="C1" s="25"/>
      <c r="D1" s="25"/>
      <c r="F1" s="141" t="s">
        <v>595</v>
      </c>
      <c r="G1" s="141"/>
    </row>
    <row r="2" spans="1:7" ht="17.25" customHeight="1">
      <c r="A2" s="24"/>
      <c r="B2" s="25"/>
      <c r="C2" s="25"/>
      <c r="D2" s="25"/>
      <c r="F2" s="141" t="s">
        <v>576</v>
      </c>
      <c r="G2" s="141"/>
    </row>
    <row r="3" spans="1:7" ht="14.25" customHeight="1">
      <c r="A3" s="24"/>
      <c r="B3" s="25"/>
      <c r="C3" s="25"/>
      <c r="D3" s="25"/>
      <c r="E3" s="141" t="s">
        <v>597</v>
      </c>
      <c r="F3" s="141"/>
      <c r="G3" s="141"/>
    </row>
    <row r="4" spans="1:7" ht="15.75" customHeight="1">
      <c r="A4" s="24"/>
      <c r="B4" s="25"/>
      <c r="C4" s="25"/>
      <c r="D4" s="25"/>
      <c r="E4" s="141" t="s">
        <v>598</v>
      </c>
      <c r="F4" s="141"/>
      <c r="G4" s="141"/>
    </row>
    <row r="5" spans="1:6" ht="15.75" customHeight="1">
      <c r="A5" s="24"/>
      <c r="B5" s="25"/>
      <c r="C5" s="25"/>
      <c r="D5" s="25"/>
      <c r="E5" s="40"/>
      <c r="F5" s="40"/>
    </row>
    <row r="6" spans="1:6" ht="17.25" customHeight="1">
      <c r="A6" s="145" t="s">
        <v>406</v>
      </c>
      <c r="B6" s="145"/>
      <c r="C6" s="145"/>
      <c r="D6" s="145"/>
      <c r="E6" s="145"/>
      <c r="F6" s="145"/>
    </row>
    <row r="7" spans="1:6" ht="14.25" customHeight="1">
      <c r="A7" s="41"/>
      <c r="B7" s="42"/>
      <c r="C7" s="42"/>
      <c r="D7" s="42"/>
      <c r="E7" s="43"/>
      <c r="F7" s="43"/>
    </row>
    <row r="8" spans="1:8" s="4" customFormat="1" ht="18" customHeight="1">
      <c r="A8" s="146" t="s">
        <v>313</v>
      </c>
      <c r="B8" s="144" t="s">
        <v>314</v>
      </c>
      <c r="C8" s="144" t="s">
        <v>521</v>
      </c>
      <c r="D8" s="144" t="s">
        <v>315</v>
      </c>
      <c r="E8" s="144" t="s">
        <v>523</v>
      </c>
      <c r="F8" s="144" t="s">
        <v>524</v>
      </c>
      <c r="G8" s="147" t="s">
        <v>70</v>
      </c>
      <c r="H8" s="95"/>
    </row>
    <row r="9" spans="1:8" s="4" customFormat="1" ht="28.5" customHeight="1">
      <c r="A9" s="146"/>
      <c r="B9" s="144"/>
      <c r="C9" s="144"/>
      <c r="D9" s="144"/>
      <c r="E9" s="144"/>
      <c r="F9" s="144"/>
      <c r="G9" s="148"/>
      <c r="H9" s="95"/>
    </row>
    <row r="10" spans="1:8" s="4" customFormat="1" ht="13.5" customHeight="1">
      <c r="A10" s="87">
        <v>1</v>
      </c>
      <c r="B10" s="79">
        <v>2</v>
      </c>
      <c r="C10" s="79">
        <v>3</v>
      </c>
      <c r="D10" s="79">
        <v>4</v>
      </c>
      <c r="E10" s="79">
        <v>5</v>
      </c>
      <c r="F10" s="79">
        <v>6</v>
      </c>
      <c r="G10" s="88">
        <v>7</v>
      </c>
      <c r="H10" s="96"/>
    </row>
    <row r="11" spans="1:8" s="45" customFormat="1" ht="25.5">
      <c r="A11" s="44" t="s">
        <v>316</v>
      </c>
      <c r="B11" s="67" t="s">
        <v>317</v>
      </c>
      <c r="C11" s="67"/>
      <c r="D11" s="67"/>
      <c r="E11" s="67"/>
      <c r="F11" s="67"/>
      <c r="G11" s="58">
        <f>SUM(G12+G219+G230+G302+G318+G378+G403+G295)</f>
        <v>124415.8</v>
      </c>
      <c r="H11" s="97"/>
    </row>
    <row r="12" spans="1:8" s="45" customFormat="1" ht="15.75">
      <c r="A12" s="46" t="s">
        <v>525</v>
      </c>
      <c r="B12" s="68" t="s">
        <v>317</v>
      </c>
      <c r="C12" s="68" t="s">
        <v>535</v>
      </c>
      <c r="D12" s="68"/>
      <c r="E12" s="68"/>
      <c r="F12" s="68"/>
      <c r="G12" s="56">
        <f>G13+G117+G122+G128+G112</f>
        <v>56182</v>
      </c>
      <c r="H12" s="98"/>
    </row>
    <row r="13" spans="1:8" ht="38.25">
      <c r="A13" s="46" t="s">
        <v>562</v>
      </c>
      <c r="B13" s="68" t="s">
        <v>317</v>
      </c>
      <c r="C13" s="68" t="s">
        <v>535</v>
      </c>
      <c r="D13" s="68" t="s">
        <v>536</v>
      </c>
      <c r="E13" s="68"/>
      <c r="F13" s="68"/>
      <c r="G13" s="56">
        <f>G14+G56+G75+G80+G87</f>
        <v>32755.199999999997</v>
      </c>
      <c r="H13" s="98"/>
    </row>
    <row r="14" spans="1:8" ht="15.75">
      <c r="A14" s="46" t="s">
        <v>7</v>
      </c>
      <c r="B14" s="68" t="s">
        <v>318</v>
      </c>
      <c r="C14" s="68" t="s">
        <v>535</v>
      </c>
      <c r="D14" s="68" t="s">
        <v>536</v>
      </c>
      <c r="E14" s="68" t="s">
        <v>180</v>
      </c>
      <c r="F14" s="69"/>
      <c r="G14" s="56">
        <f>SUM(G15+G50)</f>
        <v>4889.299999999999</v>
      </c>
      <c r="H14" s="98"/>
    </row>
    <row r="15" spans="1:8" ht="38.25">
      <c r="A15" s="46" t="s">
        <v>0</v>
      </c>
      <c r="B15" s="68" t="s">
        <v>317</v>
      </c>
      <c r="C15" s="68" t="s">
        <v>535</v>
      </c>
      <c r="D15" s="68" t="s">
        <v>536</v>
      </c>
      <c r="E15" s="68" t="s">
        <v>165</v>
      </c>
      <c r="F15" s="68"/>
      <c r="G15" s="56">
        <f>SUM(G16+G19+G24+G29+G34+G39+G42+G48)</f>
        <v>3555.4999999999995</v>
      </c>
      <c r="H15" s="98"/>
    </row>
    <row r="16" spans="1:8" ht="25.5">
      <c r="A16" s="46" t="s">
        <v>319</v>
      </c>
      <c r="B16" s="68" t="s">
        <v>317</v>
      </c>
      <c r="C16" s="68" t="s">
        <v>535</v>
      </c>
      <c r="D16" s="68" t="s">
        <v>536</v>
      </c>
      <c r="E16" s="68" t="s">
        <v>226</v>
      </c>
      <c r="F16" s="68"/>
      <c r="G16" s="57">
        <f>G17</f>
        <v>204.2</v>
      </c>
      <c r="H16" s="99"/>
    </row>
    <row r="17" spans="1:8" ht="51">
      <c r="A17" s="47" t="s">
        <v>117</v>
      </c>
      <c r="B17" s="68" t="s">
        <v>317</v>
      </c>
      <c r="C17" s="68" t="s">
        <v>535</v>
      </c>
      <c r="D17" s="68" t="s">
        <v>536</v>
      </c>
      <c r="E17" s="68" t="s">
        <v>226</v>
      </c>
      <c r="F17" s="68" t="s">
        <v>34</v>
      </c>
      <c r="G17" s="57">
        <f>G18</f>
        <v>204.2</v>
      </c>
      <c r="H17" s="99"/>
    </row>
    <row r="18" spans="1:8" ht="25.5">
      <c r="A18" s="47" t="s">
        <v>77</v>
      </c>
      <c r="B18" s="68" t="s">
        <v>317</v>
      </c>
      <c r="C18" s="68" t="s">
        <v>535</v>
      </c>
      <c r="D18" s="68" t="s">
        <v>536</v>
      </c>
      <c r="E18" s="68" t="s">
        <v>226</v>
      </c>
      <c r="F18" s="68" t="s">
        <v>76</v>
      </c>
      <c r="G18" s="57">
        <v>204.2</v>
      </c>
      <c r="H18" s="99"/>
    </row>
    <row r="19" spans="1:8" ht="38.25">
      <c r="A19" s="46" t="s">
        <v>21</v>
      </c>
      <c r="B19" s="68" t="s">
        <v>317</v>
      </c>
      <c r="C19" s="68" t="s">
        <v>535</v>
      </c>
      <c r="D19" s="68" t="s">
        <v>536</v>
      </c>
      <c r="E19" s="68" t="s">
        <v>228</v>
      </c>
      <c r="F19" s="68"/>
      <c r="G19" s="57">
        <f>G20+G22</f>
        <v>216.29999999999998</v>
      </c>
      <c r="H19" s="99"/>
    </row>
    <row r="20" spans="1:8" ht="51">
      <c r="A20" s="47" t="s">
        <v>117</v>
      </c>
      <c r="B20" s="68" t="s">
        <v>317</v>
      </c>
      <c r="C20" s="68" t="s">
        <v>535</v>
      </c>
      <c r="D20" s="68" t="s">
        <v>536</v>
      </c>
      <c r="E20" s="68" t="s">
        <v>228</v>
      </c>
      <c r="F20" s="68" t="s">
        <v>34</v>
      </c>
      <c r="G20" s="57">
        <f>G21</f>
        <v>198.2</v>
      </c>
      <c r="H20" s="99"/>
    </row>
    <row r="21" spans="1:8" ht="25.5">
      <c r="A21" s="47" t="s">
        <v>77</v>
      </c>
      <c r="B21" s="68" t="s">
        <v>317</v>
      </c>
      <c r="C21" s="68" t="s">
        <v>535</v>
      </c>
      <c r="D21" s="68" t="s">
        <v>536</v>
      </c>
      <c r="E21" s="68" t="s">
        <v>228</v>
      </c>
      <c r="F21" s="68" t="s">
        <v>76</v>
      </c>
      <c r="G21" s="57">
        <v>198.2</v>
      </c>
      <c r="H21" s="99"/>
    </row>
    <row r="22" spans="1:8" ht="25.5">
      <c r="A22" s="47" t="s">
        <v>78</v>
      </c>
      <c r="B22" s="68" t="s">
        <v>317</v>
      </c>
      <c r="C22" s="68" t="s">
        <v>535</v>
      </c>
      <c r="D22" s="68" t="s">
        <v>536</v>
      </c>
      <c r="E22" s="68" t="s">
        <v>228</v>
      </c>
      <c r="F22" s="68" t="s">
        <v>79</v>
      </c>
      <c r="G22" s="57">
        <f>G23</f>
        <v>18.1</v>
      </c>
      <c r="H22" s="99"/>
    </row>
    <row r="23" spans="1:8" ht="25.5">
      <c r="A23" s="47" t="s">
        <v>81</v>
      </c>
      <c r="B23" s="68" t="s">
        <v>317</v>
      </c>
      <c r="C23" s="68" t="s">
        <v>535</v>
      </c>
      <c r="D23" s="68" t="s">
        <v>536</v>
      </c>
      <c r="E23" s="68" t="s">
        <v>228</v>
      </c>
      <c r="F23" s="68" t="s">
        <v>80</v>
      </c>
      <c r="G23" s="57">
        <v>18.1</v>
      </c>
      <c r="H23" s="99"/>
    </row>
    <row r="24" spans="1:8" ht="63.75">
      <c r="A24" s="46" t="s">
        <v>20</v>
      </c>
      <c r="B24" s="68" t="s">
        <v>317</v>
      </c>
      <c r="C24" s="68" t="s">
        <v>535</v>
      </c>
      <c r="D24" s="68" t="s">
        <v>536</v>
      </c>
      <c r="E24" s="68" t="s">
        <v>197</v>
      </c>
      <c r="F24" s="68"/>
      <c r="G24" s="57">
        <f>G25+G27</f>
        <v>204.39999999999998</v>
      </c>
      <c r="H24" s="99"/>
    </row>
    <row r="25" spans="1:8" ht="51">
      <c r="A25" s="47" t="s">
        <v>117</v>
      </c>
      <c r="B25" s="68" t="s">
        <v>317</v>
      </c>
      <c r="C25" s="68" t="s">
        <v>535</v>
      </c>
      <c r="D25" s="68" t="s">
        <v>536</v>
      </c>
      <c r="E25" s="68" t="s">
        <v>197</v>
      </c>
      <c r="F25" s="68" t="s">
        <v>34</v>
      </c>
      <c r="G25" s="57">
        <f>G26</f>
        <v>182.2</v>
      </c>
      <c r="H25" s="99"/>
    </row>
    <row r="26" spans="1:8" ht="25.5">
      <c r="A26" s="47" t="s">
        <v>77</v>
      </c>
      <c r="B26" s="68" t="s">
        <v>317</v>
      </c>
      <c r="C26" s="68" t="s">
        <v>535</v>
      </c>
      <c r="D26" s="68" t="s">
        <v>536</v>
      </c>
      <c r="E26" s="68" t="s">
        <v>197</v>
      </c>
      <c r="F26" s="68" t="s">
        <v>76</v>
      </c>
      <c r="G26" s="57">
        <v>182.2</v>
      </c>
      <c r="H26" s="99"/>
    </row>
    <row r="27" spans="1:8" ht="25.5">
      <c r="A27" s="47" t="s">
        <v>78</v>
      </c>
      <c r="B27" s="68" t="s">
        <v>317</v>
      </c>
      <c r="C27" s="68" t="s">
        <v>535</v>
      </c>
      <c r="D27" s="68" t="s">
        <v>536</v>
      </c>
      <c r="E27" s="68" t="s">
        <v>197</v>
      </c>
      <c r="F27" s="68" t="s">
        <v>79</v>
      </c>
      <c r="G27" s="57">
        <f>G28</f>
        <v>22.2</v>
      </c>
      <c r="H27" s="99"/>
    </row>
    <row r="28" spans="1:8" ht="25.5">
      <c r="A28" s="47" t="s">
        <v>81</v>
      </c>
      <c r="B28" s="68" t="s">
        <v>317</v>
      </c>
      <c r="C28" s="68" t="s">
        <v>535</v>
      </c>
      <c r="D28" s="68" t="s">
        <v>536</v>
      </c>
      <c r="E28" s="68" t="s">
        <v>197</v>
      </c>
      <c r="F28" s="68" t="s">
        <v>80</v>
      </c>
      <c r="G28" s="57">
        <v>22.2</v>
      </c>
      <c r="H28" s="99"/>
    </row>
    <row r="29" spans="1:8" ht="38.25">
      <c r="A29" s="46" t="s">
        <v>150</v>
      </c>
      <c r="B29" s="68" t="s">
        <v>317</v>
      </c>
      <c r="C29" s="68" t="s">
        <v>535</v>
      </c>
      <c r="D29" s="68" t="s">
        <v>536</v>
      </c>
      <c r="E29" s="68" t="s">
        <v>198</v>
      </c>
      <c r="F29" s="68"/>
      <c r="G29" s="57">
        <f>G30+G32</f>
        <v>581.3</v>
      </c>
      <c r="H29" s="99"/>
    </row>
    <row r="30" spans="1:8" ht="51">
      <c r="A30" s="47" t="s">
        <v>117</v>
      </c>
      <c r="B30" s="68" t="s">
        <v>317</v>
      </c>
      <c r="C30" s="68" t="s">
        <v>535</v>
      </c>
      <c r="D30" s="68" t="s">
        <v>536</v>
      </c>
      <c r="E30" s="68" t="s">
        <v>198</v>
      </c>
      <c r="F30" s="68" t="s">
        <v>34</v>
      </c>
      <c r="G30" s="57">
        <f>G31</f>
        <v>543.9</v>
      </c>
      <c r="H30" s="99"/>
    </row>
    <row r="31" spans="1:8" ht="25.5">
      <c r="A31" s="47" t="s">
        <v>77</v>
      </c>
      <c r="B31" s="68" t="s">
        <v>317</v>
      </c>
      <c r="C31" s="68" t="s">
        <v>535</v>
      </c>
      <c r="D31" s="68" t="s">
        <v>536</v>
      </c>
      <c r="E31" s="68" t="s">
        <v>198</v>
      </c>
      <c r="F31" s="68" t="s">
        <v>76</v>
      </c>
      <c r="G31" s="57">
        <v>543.9</v>
      </c>
      <c r="H31" s="99"/>
    </row>
    <row r="32" spans="1:8" ht="25.5">
      <c r="A32" s="47" t="s">
        <v>78</v>
      </c>
      <c r="B32" s="68" t="s">
        <v>317</v>
      </c>
      <c r="C32" s="68" t="s">
        <v>535</v>
      </c>
      <c r="D32" s="68" t="s">
        <v>536</v>
      </c>
      <c r="E32" s="68" t="s">
        <v>198</v>
      </c>
      <c r="F32" s="68" t="s">
        <v>79</v>
      </c>
      <c r="G32" s="57">
        <f>G33</f>
        <v>37.4</v>
      </c>
      <c r="H32" s="99"/>
    </row>
    <row r="33" spans="1:8" ht="25.5">
      <c r="A33" s="47" t="s">
        <v>81</v>
      </c>
      <c r="B33" s="68" t="s">
        <v>317</v>
      </c>
      <c r="C33" s="68" t="s">
        <v>535</v>
      </c>
      <c r="D33" s="68" t="s">
        <v>536</v>
      </c>
      <c r="E33" s="68" t="s">
        <v>198</v>
      </c>
      <c r="F33" s="68" t="s">
        <v>80</v>
      </c>
      <c r="G33" s="57">
        <v>37.4</v>
      </c>
      <c r="H33" s="99"/>
    </row>
    <row r="34" spans="1:8" ht="38.25">
      <c r="A34" s="46" t="s">
        <v>19</v>
      </c>
      <c r="B34" s="68" t="s">
        <v>317</v>
      </c>
      <c r="C34" s="68" t="s">
        <v>535</v>
      </c>
      <c r="D34" s="68" t="s">
        <v>536</v>
      </c>
      <c r="E34" s="68" t="s">
        <v>227</v>
      </c>
      <c r="F34" s="68"/>
      <c r="G34" s="57">
        <f>G35+G37</f>
        <v>1126.8</v>
      </c>
      <c r="H34" s="99"/>
    </row>
    <row r="35" spans="1:8" ht="51">
      <c r="A35" s="47" t="s">
        <v>117</v>
      </c>
      <c r="B35" s="68" t="s">
        <v>317</v>
      </c>
      <c r="C35" s="68" t="s">
        <v>535</v>
      </c>
      <c r="D35" s="68" t="s">
        <v>536</v>
      </c>
      <c r="E35" s="68" t="s">
        <v>227</v>
      </c>
      <c r="F35" s="68" t="s">
        <v>34</v>
      </c>
      <c r="G35" s="57">
        <f>G36</f>
        <v>990.8</v>
      </c>
      <c r="H35" s="99"/>
    </row>
    <row r="36" spans="1:8" ht="25.5">
      <c r="A36" s="47" t="s">
        <v>77</v>
      </c>
      <c r="B36" s="68" t="s">
        <v>317</v>
      </c>
      <c r="C36" s="68" t="s">
        <v>535</v>
      </c>
      <c r="D36" s="68" t="s">
        <v>536</v>
      </c>
      <c r="E36" s="68" t="s">
        <v>227</v>
      </c>
      <c r="F36" s="68" t="s">
        <v>76</v>
      </c>
      <c r="G36" s="57">
        <v>990.8</v>
      </c>
      <c r="H36" s="99"/>
    </row>
    <row r="37" spans="1:8" ht="25.5">
      <c r="A37" s="47" t="s">
        <v>78</v>
      </c>
      <c r="B37" s="68" t="s">
        <v>317</v>
      </c>
      <c r="C37" s="68" t="s">
        <v>535</v>
      </c>
      <c r="D37" s="68" t="s">
        <v>536</v>
      </c>
      <c r="E37" s="68" t="s">
        <v>227</v>
      </c>
      <c r="F37" s="68" t="s">
        <v>79</v>
      </c>
      <c r="G37" s="57">
        <f>G38</f>
        <v>136</v>
      </c>
      <c r="H37" s="99"/>
    </row>
    <row r="38" spans="1:8" ht="25.5">
      <c r="A38" s="47" t="s">
        <v>81</v>
      </c>
      <c r="B38" s="68" t="s">
        <v>317</v>
      </c>
      <c r="C38" s="68" t="s">
        <v>535</v>
      </c>
      <c r="D38" s="68" t="s">
        <v>536</v>
      </c>
      <c r="E38" s="68" t="s">
        <v>227</v>
      </c>
      <c r="F38" s="68" t="s">
        <v>80</v>
      </c>
      <c r="G38" s="57">
        <v>136</v>
      </c>
      <c r="H38" s="99"/>
    </row>
    <row r="39" spans="1:8" ht="38.25">
      <c r="A39" s="47" t="s">
        <v>338</v>
      </c>
      <c r="B39" s="68" t="s">
        <v>317</v>
      </c>
      <c r="C39" s="68" t="s">
        <v>535</v>
      </c>
      <c r="D39" s="68" t="s">
        <v>536</v>
      </c>
      <c r="E39" s="68" t="s">
        <v>337</v>
      </c>
      <c r="F39" s="68"/>
      <c r="G39" s="57">
        <f>G40</f>
        <v>1.7</v>
      </c>
      <c r="H39" s="99"/>
    </row>
    <row r="40" spans="1:8" ht="51">
      <c r="A40" s="47" t="s">
        <v>117</v>
      </c>
      <c r="B40" s="68" t="s">
        <v>317</v>
      </c>
      <c r="C40" s="68" t="s">
        <v>535</v>
      </c>
      <c r="D40" s="68" t="s">
        <v>536</v>
      </c>
      <c r="E40" s="68" t="s">
        <v>337</v>
      </c>
      <c r="F40" s="68" t="s">
        <v>34</v>
      </c>
      <c r="G40" s="57">
        <f>G41</f>
        <v>1.7</v>
      </c>
      <c r="H40" s="99"/>
    </row>
    <row r="41" spans="1:8" ht="25.5">
      <c r="A41" s="47" t="s">
        <v>77</v>
      </c>
      <c r="B41" s="68" t="s">
        <v>317</v>
      </c>
      <c r="C41" s="68" t="s">
        <v>535</v>
      </c>
      <c r="D41" s="68" t="s">
        <v>536</v>
      </c>
      <c r="E41" s="68" t="s">
        <v>337</v>
      </c>
      <c r="F41" s="68" t="s">
        <v>76</v>
      </c>
      <c r="G41" s="57">
        <v>1.7</v>
      </c>
      <c r="H41" s="99"/>
    </row>
    <row r="42" spans="1:8" ht="76.5">
      <c r="A42" s="46" t="s">
        <v>122</v>
      </c>
      <c r="B42" s="68" t="s">
        <v>317</v>
      </c>
      <c r="C42" s="68" t="s">
        <v>535</v>
      </c>
      <c r="D42" s="68" t="s">
        <v>536</v>
      </c>
      <c r="E42" s="68" t="s">
        <v>364</v>
      </c>
      <c r="F42" s="68"/>
      <c r="G42" s="57">
        <f>G43+G45</f>
        <v>1165.1999999999998</v>
      </c>
      <c r="H42" s="99"/>
    </row>
    <row r="43" spans="1:8" ht="51">
      <c r="A43" s="47" t="s">
        <v>117</v>
      </c>
      <c r="B43" s="68" t="s">
        <v>317</v>
      </c>
      <c r="C43" s="68" t="s">
        <v>535</v>
      </c>
      <c r="D43" s="68" t="s">
        <v>536</v>
      </c>
      <c r="E43" s="68" t="s">
        <v>364</v>
      </c>
      <c r="F43" s="68" t="s">
        <v>34</v>
      </c>
      <c r="G43" s="57">
        <f>G44</f>
        <v>1044.1</v>
      </c>
      <c r="H43" s="99"/>
    </row>
    <row r="44" spans="1:8" ht="25.5">
      <c r="A44" s="47" t="s">
        <v>77</v>
      </c>
      <c r="B44" s="68" t="s">
        <v>317</v>
      </c>
      <c r="C44" s="68" t="s">
        <v>535</v>
      </c>
      <c r="D44" s="68" t="s">
        <v>536</v>
      </c>
      <c r="E44" s="68" t="s">
        <v>364</v>
      </c>
      <c r="F44" s="68" t="s">
        <v>76</v>
      </c>
      <c r="G44" s="57">
        <v>1044.1</v>
      </c>
      <c r="H44" s="99"/>
    </row>
    <row r="45" spans="1:8" ht="25.5">
      <c r="A45" s="47" t="s">
        <v>78</v>
      </c>
      <c r="B45" s="68" t="s">
        <v>317</v>
      </c>
      <c r="C45" s="68" t="s">
        <v>535</v>
      </c>
      <c r="D45" s="68" t="s">
        <v>536</v>
      </c>
      <c r="E45" s="68" t="s">
        <v>364</v>
      </c>
      <c r="F45" s="68" t="s">
        <v>79</v>
      </c>
      <c r="G45" s="57">
        <f>G46</f>
        <v>121.1</v>
      </c>
      <c r="H45" s="99"/>
    </row>
    <row r="46" spans="1:8" ht="25.5">
      <c r="A46" s="47" t="s">
        <v>81</v>
      </c>
      <c r="B46" s="68" t="s">
        <v>317</v>
      </c>
      <c r="C46" s="68" t="s">
        <v>535</v>
      </c>
      <c r="D46" s="68" t="s">
        <v>536</v>
      </c>
      <c r="E46" s="68" t="s">
        <v>364</v>
      </c>
      <c r="F46" s="68" t="s">
        <v>80</v>
      </c>
      <c r="G46" s="57">
        <v>121.1</v>
      </c>
      <c r="H46" s="99"/>
    </row>
    <row r="47" spans="1:8" ht="76.5">
      <c r="A47" s="47" t="s">
        <v>414</v>
      </c>
      <c r="B47" s="68" t="s">
        <v>317</v>
      </c>
      <c r="C47" s="68" t="s">
        <v>535</v>
      </c>
      <c r="D47" s="68" t="s">
        <v>536</v>
      </c>
      <c r="E47" s="68" t="s">
        <v>365</v>
      </c>
      <c r="F47" s="68"/>
      <c r="G47" s="57">
        <f>G48</f>
        <v>55.6</v>
      </c>
      <c r="H47" s="99"/>
    </row>
    <row r="48" spans="1:8" ht="25.5">
      <c r="A48" s="47" t="s">
        <v>320</v>
      </c>
      <c r="B48" s="68" t="s">
        <v>317</v>
      </c>
      <c r="C48" s="68" t="s">
        <v>535</v>
      </c>
      <c r="D48" s="68" t="s">
        <v>536</v>
      </c>
      <c r="E48" s="68" t="s">
        <v>365</v>
      </c>
      <c r="F48" s="68" t="s">
        <v>30</v>
      </c>
      <c r="G48" s="57">
        <f>G49</f>
        <v>55.6</v>
      </c>
      <c r="H48" s="99"/>
    </row>
    <row r="49" spans="1:8" ht="25.5">
      <c r="A49" s="47" t="s">
        <v>321</v>
      </c>
      <c r="B49" s="68" t="s">
        <v>317</v>
      </c>
      <c r="C49" s="68" t="s">
        <v>535</v>
      </c>
      <c r="D49" s="68" t="s">
        <v>536</v>
      </c>
      <c r="E49" s="68" t="s">
        <v>365</v>
      </c>
      <c r="F49" s="68" t="s">
        <v>10</v>
      </c>
      <c r="G49" s="57">
        <v>55.6</v>
      </c>
      <c r="H49" s="99"/>
    </row>
    <row r="50" spans="1:8" ht="25.5">
      <c r="A50" s="46" t="s">
        <v>322</v>
      </c>
      <c r="B50" s="68" t="s">
        <v>317</v>
      </c>
      <c r="C50" s="68" t="s">
        <v>535</v>
      </c>
      <c r="D50" s="68" t="s">
        <v>536</v>
      </c>
      <c r="E50" s="68" t="s">
        <v>166</v>
      </c>
      <c r="F50" s="68"/>
      <c r="G50" s="57">
        <f>G51</f>
        <v>1333.8</v>
      </c>
      <c r="H50" s="99"/>
    </row>
    <row r="51" spans="1:8" ht="25.5">
      <c r="A51" s="46" t="s">
        <v>323</v>
      </c>
      <c r="B51" s="68" t="s">
        <v>317</v>
      </c>
      <c r="C51" s="68" t="s">
        <v>535</v>
      </c>
      <c r="D51" s="68" t="s">
        <v>536</v>
      </c>
      <c r="E51" s="68" t="s">
        <v>292</v>
      </c>
      <c r="F51" s="68"/>
      <c r="G51" s="57">
        <f>G54+G52</f>
        <v>1333.8</v>
      </c>
      <c r="H51" s="99"/>
    </row>
    <row r="52" spans="1:8" ht="51">
      <c r="A52" s="47" t="s">
        <v>33</v>
      </c>
      <c r="B52" s="68" t="s">
        <v>317</v>
      </c>
      <c r="C52" s="68" t="s">
        <v>535</v>
      </c>
      <c r="D52" s="68" t="s">
        <v>536</v>
      </c>
      <c r="E52" s="68" t="s">
        <v>292</v>
      </c>
      <c r="F52" s="68" t="s">
        <v>34</v>
      </c>
      <c r="G52" s="57">
        <f>G53</f>
        <v>1126.8</v>
      </c>
      <c r="H52" s="99"/>
    </row>
    <row r="53" spans="1:8" ht="25.5">
      <c r="A53" s="47" t="s">
        <v>77</v>
      </c>
      <c r="B53" s="68" t="s">
        <v>317</v>
      </c>
      <c r="C53" s="68" t="s">
        <v>535</v>
      </c>
      <c r="D53" s="68" t="s">
        <v>536</v>
      </c>
      <c r="E53" s="68" t="s">
        <v>292</v>
      </c>
      <c r="F53" s="68" t="s">
        <v>76</v>
      </c>
      <c r="G53" s="57">
        <v>1126.8</v>
      </c>
      <c r="H53" s="99"/>
    </row>
    <row r="54" spans="1:8" ht="25.5">
      <c r="A54" s="47" t="s">
        <v>78</v>
      </c>
      <c r="B54" s="68" t="s">
        <v>317</v>
      </c>
      <c r="C54" s="68" t="s">
        <v>535</v>
      </c>
      <c r="D54" s="68" t="s">
        <v>536</v>
      </c>
      <c r="E54" s="68" t="s">
        <v>292</v>
      </c>
      <c r="F54" s="68" t="s">
        <v>79</v>
      </c>
      <c r="G54" s="57">
        <f>G55</f>
        <v>207</v>
      </c>
      <c r="H54" s="99"/>
    </row>
    <row r="55" spans="1:8" ht="25.5">
      <c r="A55" s="47" t="s">
        <v>81</v>
      </c>
      <c r="B55" s="68" t="s">
        <v>317</v>
      </c>
      <c r="C55" s="68" t="s">
        <v>535</v>
      </c>
      <c r="D55" s="68" t="s">
        <v>536</v>
      </c>
      <c r="E55" s="68" t="s">
        <v>292</v>
      </c>
      <c r="F55" s="68" t="s">
        <v>80</v>
      </c>
      <c r="G55" s="57">
        <v>207</v>
      </c>
      <c r="H55" s="99"/>
    </row>
    <row r="56" spans="1:8" ht="15.75">
      <c r="A56" s="47" t="s">
        <v>526</v>
      </c>
      <c r="B56" s="66" t="s">
        <v>317</v>
      </c>
      <c r="C56" s="66" t="s">
        <v>535</v>
      </c>
      <c r="D56" s="66" t="s">
        <v>536</v>
      </c>
      <c r="E56" s="66" t="s">
        <v>158</v>
      </c>
      <c r="F56" s="66"/>
      <c r="G56" s="55">
        <f>SUM(G57)</f>
        <v>24565.999999999996</v>
      </c>
      <c r="H56" s="100"/>
    </row>
    <row r="57" spans="1:8" ht="25.5">
      <c r="A57" s="47" t="s">
        <v>17</v>
      </c>
      <c r="B57" s="66" t="s">
        <v>317</v>
      </c>
      <c r="C57" s="66" t="s">
        <v>535</v>
      </c>
      <c r="D57" s="66" t="s">
        <v>536</v>
      </c>
      <c r="E57" s="66" t="s">
        <v>159</v>
      </c>
      <c r="F57" s="66"/>
      <c r="G57" s="55">
        <f>SUM(G58++G61+G72)</f>
        <v>24565.999999999996</v>
      </c>
      <c r="H57" s="100"/>
    </row>
    <row r="58" spans="1:8" ht="15.75">
      <c r="A58" s="47" t="s">
        <v>1</v>
      </c>
      <c r="B58" s="66" t="s">
        <v>317</v>
      </c>
      <c r="C58" s="66" t="s">
        <v>535</v>
      </c>
      <c r="D58" s="66" t="s">
        <v>536</v>
      </c>
      <c r="E58" s="66" t="s">
        <v>160</v>
      </c>
      <c r="F58" s="66"/>
      <c r="G58" s="57">
        <f>G59</f>
        <v>1065.8</v>
      </c>
      <c r="H58" s="99"/>
    </row>
    <row r="59" spans="1:8" ht="51">
      <c r="A59" s="47" t="s">
        <v>33</v>
      </c>
      <c r="B59" s="66" t="s">
        <v>317</v>
      </c>
      <c r="C59" s="66" t="s">
        <v>535</v>
      </c>
      <c r="D59" s="66" t="s">
        <v>536</v>
      </c>
      <c r="E59" s="66" t="s">
        <v>160</v>
      </c>
      <c r="F59" s="66" t="s">
        <v>34</v>
      </c>
      <c r="G59" s="57">
        <f>G60</f>
        <v>1065.8</v>
      </c>
      <c r="H59" s="99"/>
    </row>
    <row r="60" spans="1:8" ht="25.5">
      <c r="A60" s="47" t="s">
        <v>77</v>
      </c>
      <c r="B60" s="66" t="s">
        <v>317</v>
      </c>
      <c r="C60" s="66" t="s">
        <v>535</v>
      </c>
      <c r="D60" s="66" t="s">
        <v>536</v>
      </c>
      <c r="E60" s="66" t="s">
        <v>160</v>
      </c>
      <c r="F60" s="66" t="s">
        <v>76</v>
      </c>
      <c r="G60" s="55">
        <v>1065.8</v>
      </c>
      <c r="H60" s="100"/>
    </row>
    <row r="61" spans="1:8" ht="15.75">
      <c r="A61" s="47" t="s">
        <v>16</v>
      </c>
      <c r="B61" s="66" t="s">
        <v>317</v>
      </c>
      <c r="C61" s="66" t="s">
        <v>535</v>
      </c>
      <c r="D61" s="66" t="s">
        <v>536</v>
      </c>
      <c r="E61" s="66" t="s">
        <v>161</v>
      </c>
      <c r="F61" s="66"/>
      <c r="G61" s="55">
        <f>SUM(G62+G69)</f>
        <v>23470.6</v>
      </c>
      <c r="H61" s="100"/>
    </row>
    <row r="62" spans="1:8" ht="38.25">
      <c r="A62" s="47" t="s">
        <v>324</v>
      </c>
      <c r="B62" s="66" t="s">
        <v>317</v>
      </c>
      <c r="C62" s="66" t="s">
        <v>535</v>
      </c>
      <c r="D62" s="66" t="s">
        <v>536</v>
      </c>
      <c r="E62" s="66" t="s">
        <v>162</v>
      </c>
      <c r="F62" s="66"/>
      <c r="G62" s="55">
        <f>SUM(G63+G65+G67)</f>
        <v>19742.1</v>
      </c>
      <c r="H62" s="100"/>
    </row>
    <row r="63" spans="1:8" ht="51">
      <c r="A63" s="47" t="s">
        <v>33</v>
      </c>
      <c r="B63" s="66" t="s">
        <v>317</v>
      </c>
      <c r="C63" s="66" t="s">
        <v>535</v>
      </c>
      <c r="D63" s="66" t="s">
        <v>536</v>
      </c>
      <c r="E63" s="66" t="s">
        <v>162</v>
      </c>
      <c r="F63" s="66" t="s">
        <v>34</v>
      </c>
      <c r="G63" s="57">
        <f>G64</f>
        <v>18195.1</v>
      </c>
      <c r="H63" s="99"/>
    </row>
    <row r="64" spans="1:8" ht="25.5">
      <c r="A64" s="47" t="s">
        <v>77</v>
      </c>
      <c r="B64" s="66" t="s">
        <v>317</v>
      </c>
      <c r="C64" s="66" t="s">
        <v>535</v>
      </c>
      <c r="D64" s="66" t="s">
        <v>536</v>
      </c>
      <c r="E64" s="66" t="s">
        <v>162</v>
      </c>
      <c r="F64" s="66" t="s">
        <v>76</v>
      </c>
      <c r="G64" s="55">
        <v>18195.1</v>
      </c>
      <c r="H64" s="100"/>
    </row>
    <row r="65" spans="1:8" ht="25.5">
      <c r="A65" s="47" t="s">
        <v>78</v>
      </c>
      <c r="B65" s="66" t="s">
        <v>317</v>
      </c>
      <c r="C65" s="66" t="s">
        <v>535</v>
      </c>
      <c r="D65" s="66" t="s">
        <v>536</v>
      </c>
      <c r="E65" s="66" t="s">
        <v>162</v>
      </c>
      <c r="F65" s="66" t="s">
        <v>79</v>
      </c>
      <c r="G65" s="57">
        <f>G66</f>
        <v>1545.6</v>
      </c>
      <c r="H65" s="99"/>
    </row>
    <row r="66" spans="1:8" ht="25.5">
      <c r="A66" s="47" t="s">
        <v>81</v>
      </c>
      <c r="B66" s="66" t="s">
        <v>317</v>
      </c>
      <c r="C66" s="66" t="s">
        <v>535</v>
      </c>
      <c r="D66" s="66" t="s">
        <v>536</v>
      </c>
      <c r="E66" s="66" t="s">
        <v>162</v>
      </c>
      <c r="F66" s="66" t="s">
        <v>80</v>
      </c>
      <c r="G66" s="70">
        <v>1545.6</v>
      </c>
      <c r="H66" s="101"/>
    </row>
    <row r="67" spans="1:8" ht="15.75">
      <c r="A67" s="47" t="s">
        <v>82</v>
      </c>
      <c r="B67" s="66" t="s">
        <v>317</v>
      </c>
      <c r="C67" s="66" t="s">
        <v>535</v>
      </c>
      <c r="D67" s="66" t="s">
        <v>536</v>
      </c>
      <c r="E67" s="66" t="s">
        <v>162</v>
      </c>
      <c r="F67" s="66" t="s">
        <v>84</v>
      </c>
      <c r="G67" s="70">
        <f>G68</f>
        <v>1.4</v>
      </c>
      <c r="H67" s="101"/>
    </row>
    <row r="68" spans="1:8" ht="15.75">
      <c r="A68" s="47" t="s">
        <v>83</v>
      </c>
      <c r="B68" s="66" t="s">
        <v>317</v>
      </c>
      <c r="C68" s="66" t="s">
        <v>535</v>
      </c>
      <c r="D68" s="66" t="s">
        <v>536</v>
      </c>
      <c r="E68" s="66" t="s">
        <v>162</v>
      </c>
      <c r="F68" s="66" t="s">
        <v>85</v>
      </c>
      <c r="G68" s="70">
        <v>1.4</v>
      </c>
      <c r="H68" s="101"/>
    </row>
    <row r="69" spans="1:8" ht="63.75">
      <c r="A69" s="47" t="s">
        <v>413</v>
      </c>
      <c r="B69" s="66" t="s">
        <v>317</v>
      </c>
      <c r="C69" s="66" t="s">
        <v>535</v>
      </c>
      <c r="D69" s="66" t="s">
        <v>536</v>
      </c>
      <c r="E69" s="66" t="s">
        <v>163</v>
      </c>
      <c r="F69" s="66"/>
      <c r="G69" s="70">
        <f>G70</f>
        <v>3728.5</v>
      </c>
      <c r="H69" s="101"/>
    </row>
    <row r="70" spans="1:8" ht="51">
      <c r="A70" s="47" t="s">
        <v>33</v>
      </c>
      <c r="B70" s="66" t="s">
        <v>317</v>
      </c>
      <c r="C70" s="66" t="s">
        <v>535</v>
      </c>
      <c r="D70" s="66" t="s">
        <v>536</v>
      </c>
      <c r="E70" s="66" t="s">
        <v>163</v>
      </c>
      <c r="F70" s="66" t="s">
        <v>34</v>
      </c>
      <c r="G70" s="70">
        <f>G71</f>
        <v>3728.5</v>
      </c>
      <c r="H70" s="101"/>
    </row>
    <row r="71" spans="1:8" ht="25.5">
      <c r="A71" s="47" t="s">
        <v>77</v>
      </c>
      <c r="B71" s="66" t="s">
        <v>317</v>
      </c>
      <c r="C71" s="66" t="s">
        <v>535</v>
      </c>
      <c r="D71" s="66" t="s">
        <v>536</v>
      </c>
      <c r="E71" s="66" t="s">
        <v>163</v>
      </c>
      <c r="F71" s="66" t="s">
        <v>76</v>
      </c>
      <c r="G71" s="70">
        <v>3728.5</v>
      </c>
      <c r="H71" s="101"/>
    </row>
    <row r="72" spans="1:8" ht="25.5">
      <c r="A72" s="47" t="s">
        <v>2</v>
      </c>
      <c r="B72" s="66" t="s">
        <v>317</v>
      </c>
      <c r="C72" s="66" t="s">
        <v>535</v>
      </c>
      <c r="D72" s="66" t="s">
        <v>536</v>
      </c>
      <c r="E72" s="66" t="s">
        <v>164</v>
      </c>
      <c r="F72" s="66"/>
      <c r="G72" s="57">
        <f>G73</f>
        <v>29.6</v>
      </c>
      <c r="H72" s="99"/>
    </row>
    <row r="73" spans="1:8" ht="15.75">
      <c r="A73" s="47" t="s">
        <v>82</v>
      </c>
      <c r="B73" s="66" t="s">
        <v>317</v>
      </c>
      <c r="C73" s="66" t="s">
        <v>535</v>
      </c>
      <c r="D73" s="66" t="s">
        <v>536</v>
      </c>
      <c r="E73" s="66" t="s">
        <v>164</v>
      </c>
      <c r="F73" s="66" t="s">
        <v>84</v>
      </c>
      <c r="G73" s="57">
        <f>G74</f>
        <v>29.6</v>
      </c>
      <c r="H73" s="99"/>
    </row>
    <row r="74" spans="1:8" ht="15.75">
      <c r="A74" s="47" t="s">
        <v>83</v>
      </c>
      <c r="B74" s="66" t="s">
        <v>317</v>
      </c>
      <c r="C74" s="66" t="s">
        <v>535</v>
      </c>
      <c r="D74" s="66" t="s">
        <v>536</v>
      </c>
      <c r="E74" s="66" t="s">
        <v>164</v>
      </c>
      <c r="F74" s="66" t="s">
        <v>85</v>
      </c>
      <c r="G74" s="70">
        <v>29.6</v>
      </c>
      <c r="H74" s="101"/>
    </row>
    <row r="75" spans="1:8" ht="15.75">
      <c r="A75" s="47" t="s">
        <v>13</v>
      </c>
      <c r="B75" s="68" t="s">
        <v>317</v>
      </c>
      <c r="C75" s="68" t="s">
        <v>535</v>
      </c>
      <c r="D75" s="68" t="s">
        <v>536</v>
      </c>
      <c r="E75" s="68" t="s">
        <v>325</v>
      </c>
      <c r="F75" s="66"/>
      <c r="G75" s="57">
        <f>G76</f>
        <v>420</v>
      </c>
      <c r="H75" s="99"/>
    </row>
    <row r="76" spans="1:8" ht="25.5">
      <c r="A76" s="47" t="s">
        <v>191</v>
      </c>
      <c r="B76" s="68" t="s">
        <v>317</v>
      </c>
      <c r="C76" s="68" t="s">
        <v>535</v>
      </c>
      <c r="D76" s="68" t="s">
        <v>536</v>
      </c>
      <c r="E76" s="68" t="s">
        <v>326</v>
      </c>
      <c r="F76" s="68"/>
      <c r="G76" s="57">
        <f>G77</f>
        <v>420</v>
      </c>
      <c r="H76" s="99"/>
    </row>
    <row r="77" spans="1:8" ht="51">
      <c r="A77" s="47" t="s">
        <v>327</v>
      </c>
      <c r="B77" s="68" t="s">
        <v>317</v>
      </c>
      <c r="C77" s="68" t="s">
        <v>535</v>
      </c>
      <c r="D77" s="68" t="s">
        <v>536</v>
      </c>
      <c r="E77" s="68" t="s">
        <v>328</v>
      </c>
      <c r="F77" s="68"/>
      <c r="G77" s="57">
        <f>G78</f>
        <v>420</v>
      </c>
      <c r="H77" s="99"/>
    </row>
    <row r="78" spans="1:8" ht="15.75">
      <c r="A78" s="47" t="s">
        <v>98</v>
      </c>
      <c r="B78" s="68" t="s">
        <v>317</v>
      </c>
      <c r="C78" s="68" t="s">
        <v>535</v>
      </c>
      <c r="D78" s="68" t="s">
        <v>536</v>
      </c>
      <c r="E78" s="68" t="s">
        <v>328</v>
      </c>
      <c r="F78" s="68" t="s">
        <v>95</v>
      </c>
      <c r="G78" s="57">
        <f>G79</f>
        <v>420</v>
      </c>
      <c r="H78" s="99"/>
    </row>
    <row r="79" spans="1:8" ht="15.75">
      <c r="A79" s="47" t="s">
        <v>561</v>
      </c>
      <c r="B79" s="68" t="s">
        <v>317</v>
      </c>
      <c r="C79" s="68" t="s">
        <v>535</v>
      </c>
      <c r="D79" s="68" t="s">
        <v>536</v>
      </c>
      <c r="E79" s="68" t="s">
        <v>328</v>
      </c>
      <c r="F79" s="68" t="s">
        <v>585</v>
      </c>
      <c r="G79" s="57">
        <v>420</v>
      </c>
      <c r="H79" s="99"/>
    </row>
    <row r="80" spans="1:8" ht="38.25">
      <c r="A80" s="47" t="s">
        <v>156</v>
      </c>
      <c r="B80" s="68" t="s">
        <v>317</v>
      </c>
      <c r="C80" s="68" t="s">
        <v>535</v>
      </c>
      <c r="D80" s="68" t="s">
        <v>536</v>
      </c>
      <c r="E80" s="68" t="s">
        <v>196</v>
      </c>
      <c r="F80" s="68"/>
      <c r="G80" s="57">
        <f>G81</f>
        <v>250</v>
      </c>
      <c r="H80" s="99"/>
    </row>
    <row r="81" spans="1:8" ht="76.5">
      <c r="A81" s="47" t="s">
        <v>474</v>
      </c>
      <c r="B81" s="68" t="s">
        <v>317</v>
      </c>
      <c r="C81" s="68" t="s">
        <v>535</v>
      </c>
      <c r="D81" s="68" t="s">
        <v>536</v>
      </c>
      <c r="E81" s="68" t="s">
        <v>195</v>
      </c>
      <c r="F81" s="68"/>
      <c r="G81" s="57">
        <f>G82</f>
        <v>250</v>
      </c>
      <c r="H81" s="99"/>
    </row>
    <row r="82" spans="1:8" ht="15.75">
      <c r="A82" s="47" t="s">
        <v>310</v>
      </c>
      <c r="B82" s="68" t="s">
        <v>317</v>
      </c>
      <c r="C82" s="68" t="s">
        <v>535</v>
      </c>
      <c r="D82" s="68" t="s">
        <v>536</v>
      </c>
      <c r="E82" s="68" t="s">
        <v>475</v>
      </c>
      <c r="F82" s="68"/>
      <c r="G82" s="57">
        <f>G84+G86</f>
        <v>250</v>
      </c>
      <c r="H82" s="99"/>
    </row>
    <row r="83" spans="1:8" ht="51">
      <c r="A83" s="47" t="s">
        <v>33</v>
      </c>
      <c r="B83" s="68" t="s">
        <v>317</v>
      </c>
      <c r="C83" s="68" t="s">
        <v>535</v>
      </c>
      <c r="D83" s="68" t="s">
        <v>536</v>
      </c>
      <c r="E83" s="68" t="s">
        <v>475</v>
      </c>
      <c r="F83" s="68" t="s">
        <v>34</v>
      </c>
      <c r="G83" s="57">
        <f>G84</f>
        <v>180</v>
      </c>
      <c r="H83" s="99"/>
    </row>
    <row r="84" spans="1:8" ht="25.5">
      <c r="A84" s="47" t="s">
        <v>77</v>
      </c>
      <c r="B84" s="68" t="s">
        <v>317</v>
      </c>
      <c r="C84" s="68" t="s">
        <v>535</v>
      </c>
      <c r="D84" s="68" t="s">
        <v>536</v>
      </c>
      <c r="E84" s="68" t="s">
        <v>475</v>
      </c>
      <c r="F84" s="68" t="s">
        <v>76</v>
      </c>
      <c r="G84" s="57">
        <v>180</v>
      </c>
      <c r="H84" s="99"/>
    </row>
    <row r="85" spans="1:8" ht="25.5">
      <c r="A85" s="47" t="s">
        <v>78</v>
      </c>
      <c r="B85" s="68" t="s">
        <v>317</v>
      </c>
      <c r="C85" s="68" t="s">
        <v>535</v>
      </c>
      <c r="D85" s="68" t="s">
        <v>536</v>
      </c>
      <c r="E85" s="68" t="s">
        <v>475</v>
      </c>
      <c r="F85" s="68" t="s">
        <v>79</v>
      </c>
      <c r="G85" s="57">
        <f>G86</f>
        <v>70</v>
      </c>
      <c r="H85" s="99"/>
    </row>
    <row r="86" spans="1:8" ht="25.5">
      <c r="A86" s="47" t="s">
        <v>81</v>
      </c>
      <c r="B86" s="68" t="s">
        <v>317</v>
      </c>
      <c r="C86" s="68" t="s">
        <v>535</v>
      </c>
      <c r="D86" s="68" t="s">
        <v>536</v>
      </c>
      <c r="E86" s="68" t="s">
        <v>475</v>
      </c>
      <c r="F86" s="68" t="s">
        <v>80</v>
      </c>
      <c r="G86" s="57">
        <v>70</v>
      </c>
      <c r="H86" s="99"/>
    </row>
    <row r="87" spans="1:8" ht="25.5">
      <c r="A87" s="47" t="s">
        <v>329</v>
      </c>
      <c r="B87" s="66" t="s">
        <v>317</v>
      </c>
      <c r="C87" s="66" t="s">
        <v>535</v>
      </c>
      <c r="D87" s="66" t="s">
        <v>536</v>
      </c>
      <c r="E87" s="66" t="s">
        <v>503</v>
      </c>
      <c r="F87" s="66"/>
      <c r="G87" s="70">
        <f>G88+G92+G96+G100+G104+G108</f>
        <v>2629.9</v>
      </c>
      <c r="H87" s="101"/>
    </row>
    <row r="88" spans="1:8" ht="25.5">
      <c r="A88" s="47" t="s">
        <v>333</v>
      </c>
      <c r="B88" s="66" t="s">
        <v>317</v>
      </c>
      <c r="C88" s="66" t="s">
        <v>535</v>
      </c>
      <c r="D88" s="66" t="s">
        <v>536</v>
      </c>
      <c r="E88" s="66" t="s">
        <v>507</v>
      </c>
      <c r="F88" s="66"/>
      <c r="G88" s="70">
        <f>G89</f>
        <v>780</v>
      </c>
      <c r="H88" s="101"/>
    </row>
    <row r="89" spans="1:8" ht="15.75">
      <c r="A89" s="47" t="s">
        <v>310</v>
      </c>
      <c r="B89" s="66" t="s">
        <v>317</v>
      </c>
      <c r="C89" s="66" t="s">
        <v>535</v>
      </c>
      <c r="D89" s="66" t="s">
        <v>536</v>
      </c>
      <c r="E89" s="66" t="s">
        <v>508</v>
      </c>
      <c r="F89" s="66"/>
      <c r="G89" s="70">
        <f>G90</f>
        <v>780</v>
      </c>
      <c r="H89" s="101"/>
    </row>
    <row r="90" spans="1:8" ht="25.5">
      <c r="A90" s="47" t="s">
        <v>78</v>
      </c>
      <c r="B90" s="66" t="s">
        <v>317</v>
      </c>
      <c r="C90" s="66" t="s">
        <v>535</v>
      </c>
      <c r="D90" s="66" t="s">
        <v>536</v>
      </c>
      <c r="E90" s="66" t="s">
        <v>508</v>
      </c>
      <c r="F90" s="66" t="s">
        <v>79</v>
      </c>
      <c r="G90" s="70">
        <f>G91</f>
        <v>780</v>
      </c>
      <c r="H90" s="101"/>
    </row>
    <row r="91" spans="1:8" ht="25.5">
      <c r="A91" s="47" t="s">
        <v>81</v>
      </c>
      <c r="B91" s="66" t="s">
        <v>317</v>
      </c>
      <c r="C91" s="66" t="s">
        <v>535</v>
      </c>
      <c r="D91" s="66" t="s">
        <v>536</v>
      </c>
      <c r="E91" s="66" t="s">
        <v>508</v>
      </c>
      <c r="F91" s="66" t="s">
        <v>80</v>
      </c>
      <c r="G91" s="70">
        <v>780</v>
      </c>
      <c r="H91" s="101"/>
    </row>
    <row r="92" spans="1:8" ht="38.25">
      <c r="A92" s="47" t="s">
        <v>334</v>
      </c>
      <c r="B92" s="66" t="s">
        <v>317</v>
      </c>
      <c r="C92" s="66" t="s">
        <v>535</v>
      </c>
      <c r="D92" s="66" t="s">
        <v>536</v>
      </c>
      <c r="E92" s="66" t="s">
        <v>510</v>
      </c>
      <c r="F92" s="66"/>
      <c r="G92" s="70">
        <f>G93</f>
        <v>591</v>
      </c>
      <c r="H92" s="101"/>
    </row>
    <row r="93" spans="1:8" ht="15.75">
      <c r="A93" s="47" t="s">
        <v>310</v>
      </c>
      <c r="B93" s="66" t="s">
        <v>317</v>
      </c>
      <c r="C93" s="66" t="s">
        <v>535</v>
      </c>
      <c r="D93" s="66" t="s">
        <v>536</v>
      </c>
      <c r="E93" s="66" t="s">
        <v>511</v>
      </c>
      <c r="F93" s="66"/>
      <c r="G93" s="70">
        <f>G94</f>
        <v>591</v>
      </c>
      <c r="H93" s="101"/>
    </row>
    <row r="94" spans="1:8" ht="25.5">
      <c r="A94" s="47" t="s">
        <v>78</v>
      </c>
      <c r="B94" s="66" t="s">
        <v>317</v>
      </c>
      <c r="C94" s="66" t="s">
        <v>535</v>
      </c>
      <c r="D94" s="66" t="s">
        <v>536</v>
      </c>
      <c r="E94" s="66" t="s">
        <v>511</v>
      </c>
      <c r="F94" s="66" t="s">
        <v>79</v>
      </c>
      <c r="G94" s="70">
        <f>G95</f>
        <v>591</v>
      </c>
      <c r="H94" s="101"/>
    </row>
    <row r="95" spans="1:8" ht="25.5">
      <c r="A95" s="47" t="s">
        <v>81</v>
      </c>
      <c r="B95" s="66" t="s">
        <v>317</v>
      </c>
      <c r="C95" s="66" t="s">
        <v>535</v>
      </c>
      <c r="D95" s="66" t="s">
        <v>536</v>
      </c>
      <c r="E95" s="66" t="s">
        <v>511</v>
      </c>
      <c r="F95" s="66" t="s">
        <v>80</v>
      </c>
      <c r="G95" s="70">
        <v>591</v>
      </c>
      <c r="H95" s="101"/>
    </row>
    <row r="96" spans="1:8" ht="25.5">
      <c r="A96" s="47" t="s">
        <v>335</v>
      </c>
      <c r="B96" s="66" t="s">
        <v>317</v>
      </c>
      <c r="C96" s="66" t="s">
        <v>535</v>
      </c>
      <c r="D96" s="66" t="s">
        <v>536</v>
      </c>
      <c r="E96" s="66" t="s">
        <v>512</v>
      </c>
      <c r="F96" s="66"/>
      <c r="G96" s="70">
        <f>G97</f>
        <v>24.2</v>
      </c>
      <c r="H96" s="101"/>
    </row>
    <row r="97" spans="1:8" ht="15.75">
      <c r="A97" s="47" t="s">
        <v>310</v>
      </c>
      <c r="B97" s="66" t="s">
        <v>317</v>
      </c>
      <c r="C97" s="66" t="s">
        <v>535</v>
      </c>
      <c r="D97" s="66" t="s">
        <v>536</v>
      </c>
      <c r="E97" s="66" t="s">
        <v>513</v>
      </c>
      <c r="F97" s="66"/>
      <c r="G97" s="70">
        <f>G98</f>
        <v>24.2</v>
      </c>
      <c r="H97" s="101"/>
    </row>
    <row r="98" spans="1:8" ht="25.5">
      <c r="A98" s="47" t="s">
        <v>78</v>
      </c>
      <c r="B98" s="66" t="s">
        <v>317</v>
      </c>
      <c r="C98" s="66" t="s">
        <v>535</v>
      </c>
      <c r="D98" s="66" t="s">
        <v>536</v>
      </c>
      <c r="E98" s="66" t="s">
        <v>513</v>
      </c>
      <c r="F98" s="66" t="s">
        <v>79</v>
      </c>
      <c r="G98" s="70">
        <f>G99</f>
        <v>24.2</v>
      </c>
      <c r="H98" s="101"/>
    </row>
    <row r="99" spans="1:8" ht="25.5">
      <c r="A99" s="47" t="s">
        <v>81</v>
      </c>
      <c r="B99" s="66" t="s">
        <v>317</v>
      </c>
      <c r="C99" s="66" t="s">
        <v>535</v>
      </c>
      <c r="D99" s="66" t="s">
        <v>536</v>
      </c>
      <c r="E99" s="66" t="s">
        <v>513</v>
      </c>
      <c r="F99" s="66" t="s">
        <v>80</v>
      </c>
      <c r="G99" s="70">
        <v>24.2</v>
      </c>
      <c r="H99" s="101"/>
    </row>
    <row r="100" spans="1:8" ht="25.5">
      <c r="A100" s="47" t="s">
        <v>336</v>
      </c>
      <c r="B100" s="66" t="s">
        <v>317</v>
      </c>
      <c r="C100" s="66" t="s">
        <v>535</v>
      </c>
      <c r="D100" s="66" t="s">
        <v>536</v>
      </c>
      <c r="E100" s="66" t="s">
        <v>514</v>
      </c>
      <c r="F100" s="66"/>
      <c r="G100" s="70">
        <f>G101</f>
        <v>180.1</v>
      </c>
      <c r="H100" s="101"/>
    </row>
    <row r="101" spans="1:8" ht="15.75">
      <c r="A101" s="47" t="s">
        <v>310</v>
      </c>
      <c r="B101" s="66" t="s">
        <v>317</v>
      </c>
      <c r="C101" s="66" t="s">
        <v>535</v>
      </c>
      <c r="D101" s="66" t="s">
        <v>536</v>
      </c>
      <c r="E101" s="66" t="s">
        <v>515</v>
      </c>
      <c r="F101" s="66"/>
      <c r="G101" s="70">
        <f>G102</f>
        <v>180.1</v>
      </c>
      <c r="H101" s="101"/>
    </row>
    <row r="102" spans="1:8" ht="25.5">
      <c r="A102" s="47" t="s">
        <v>78</v>
      </c>
      <c r="B102" s="66" t="s">
        <v>317</v>
      </c>
      <c r="C102" s="66" t="s">
        <v>535</v>
      </c>
      <c r="D102" s="66" t="s">
        <v>536</v>
      </c>
      <c r="E102" s="66" t="s">
        <v>515</v>
      </c>
      <c r="F102" s="66" t="s">
        <v>79</v>
      </c>
      <c r="G102" s="70">
        <f>G103</f>
        <v>180.1</v>
      </c>
      <c r="H102" s="101"/>
    </row>
    <row r="103" spans="1:8" ht="25.5">
      <c r="A103" s="47" t="s">
        <v>81</v>
      </c>
      <c r="B103" s="66" t="s">
        <v>317</v>
      </c>
      <c r="C103" s="66" t="s">
        <v>535</v>
      </c>
      <c r="D103" s="66" t="s">
        <v>536</v>
      </c>
      <c r="E103" s="66" t="s">
        <v>515</v>
      </c>
      <c r="F103" s="66" t="s">
        <v>80</v>
      </c>
      <c r="G103" s="57">
        <v>180.1</v>
      </c>
      <c r="H103" s="99"/>
    </row>
    <row r="104" spans="1:8" ht="38.25">
      <c r="A104" s="47" t="s">
        <v>342</v>
      </c>
      <c r="B104" s="66" t="s">
        <v>317</v>
      </c>
      <c r="C104" s="66" t="s">
        <v>535</v>
      </c>
      <c r="D104" s="66" t="s">
        <v>536</v>
      </c>
      <c r="E104" s="66" t="s">
        <v>516</v>
      </c>
      <c r="F104" s="66"/>
      <c r="G104" s="70">
        <f>G105</f>
        <v>1012.8</v>
      </c>
      <c r="H104" s="101"/>
    </row>
    <row r="105" spans="1:8" ht="15.75">
      <c r="A105" s="47" t="s">
        <v>310</v>
      </c>
      <c r="B105" s="66" t="s">
        <v>317</v>
      </c>
      <c r="C105" s="66" t="s">
        <v>535</v>
      </c>
      <c r="D105" s="66" t="s">
        <v>536</v>
      </c>
      <c r="E105" s="66" t="s">
        <v>517</v>
      </c>
      <c r="F105" s="66"/>
      <c r="G105" s="70">
        <f>G106</f>
        <v>1012.8</v>
      </c>
      <c r="H105" s="101"/>
    </row>
    <row r="106" spans="1:8" ht="25.5">
      <c r="A106" s="47" t="s">
        <v>78</v>
      </c>
      <c r="B106" s="66" t="s">
        <v>317</v>
      </c>
      <c r="C106" s="66" t="s">
        <v>535</v>
      </c>
      <c r="D106" s="66" t="s">
        <v>536</v>
      </c>
      <c r="E106" s="66" t="s">
        <v>517</v>
      </c>
      <c r="F106" s="66" t="s">
        <v>79</v>
      </c>
      <c r="G106" s="70">
        <f>G107</f>
        <v>1012.8</v>
      </c>
      <c r="H106" s="101"/>
    </row>
    <row r="107" spans="1:8" ht="25.5">
      <c r="A107" s="47" t="s">
        <v>81</v>
      </c>
      <c r="B107" s="66" t="s">
        <v>317</v>
      </c>
      <c r="C107" s="66" t="s">
        <v>535</v>
      </c>
      <c r="D107" s="66" t="s">
        <v>536</v>
      </c>
      <c r="E107" s="66" t="s">
        <v>517</v>
      </c>
      <c r="F107" s="66" t="s">
        <v>80</v>
      </c>
      <c r="G107" s="70">
        <v>1012.8</v>
      </c>
      <c r="H107" s="101"/>
    </row>
    <row r="108" spans="1:8" ht="38.25">
      <c r="A108" s="47" t="s">
        <v>343</v>
      </c>
      <c r="B108" s="66" t="s">
        <v>317</v>
      </c>
      <c r="C108" s="66" t="s">
        <v>535</v>
      </c>
      <c r="D108" s="66" t="s">
        <v>536</v>
      </c>
      <c r="E108" s="66" t="s">
        <v>518</v>
      </c>
      <c r="F108" s="66"/>
      <c r="G108" s="70">
        <f>G109</f>
        <v>41.8</v>
      </c>
      <c r="H108" s="101"/>
    </row>
    <row r="109" spans="1:8" ht="15.75">
      <c r="A109" s="47" t="s">
        <v>310</v>
      </c>
      <c r="B109" s="66" t="s">
        <v>317</v>
      </c>
      <c r="C109" s="66" t="s">
        <v>535</v>
      </c>
      <c r="D109" s="66" t="s">
        <v>536</v>
      </c>
      <c r="E109" s="66" t="s">
        <v>519</v>
      </c>
      <c r="F109" s="66"/>
      <c r="G109" s="70">
        <f>G110</f>
        <v>41.8</v>
      </c>
      <c r="H109" s="101"/>
    </row>
    <row r="110" spans="1:8" ht="25.5">
      <c r="A110" s="47" t="s">
        <v>78</v>
      </c>
      <c r="B110" s="66" t="s">
        <v>317</v>
      </c>
      <c r="C110" s="66" t="s">
        <v>535</v>
      </c>
      <c r="D110" s="66" t="s">
        <v>536</v>
      </c>
      <c r="E110" s="66" t="s">
        <v>519</v>
      </c>
      <c r="F110" s="66" t="s">
        <v>79</v>
      </c>
      <c r="G110" s="70">
        <f>G111</f>
        <v>41.8</v>
      </c>
      <c r="H110" s="101"/>
    </row>
    <row r="111" spans="1:8" ht="25.5">
      <c r="A111" s="47" t="s">
        <v>81</v>
      </c>
      <c r="B111" s="66" t="s">
        <v>317</v>
      </c>
      <c r="C111" s="66" t="s">
        <v>535</v>
      </c>
      <c r="D111" s="66" t="s">
        <v>536</v>
      </c>
      <c r="E111" s="66" t="s">
        <v>519</v>
      </c>
      <c r="F111" s="66" t="s">
        <v>80</v>
      </c>
      <c r="G111" s="70">
        <v>41.8</v>
      </c>
      <c r="H111" s="101"/>
    </row>
    <row r="112" spans="1:8" ht="15.75">
      <c r="A112" s="103" t="s">
        <v>587</v>
      </c>
      <c r="B112" s="66" t="s">
        <v>317</v>
      </c>
      <c r="C112" s="66" t="s">
        <v>535</v>
      </c>
      <c r="D112" s="66" t="s">
        <v>127</v>
      </c>
      <c r="E112" s="103"/>
      <c r="F112" s="103"/>
      <c r="G112" s="104">
        <f>SUM(G113)</f>
        <v>63.3</v>
      </c>
      <c r="H112" s="101"/>
    </row>
    <row r="113" spans="1:8" ht="39" customHeight="1">
      <c r="A113" s="103" t="s">
        <v>588</v>
      </c>
      <c r="B113" s="66" t="s">
        <v>317</v>
      </c>
      <c r="C113" s="66" t="s">
        <v>535</v>
      </c>
      <c r="D113" s="66" t="s">
        <v>127</v>
      </c>
      <c r="E113" s="68" t="s">
        <v>427</v>
      </c>
      <c r="F113" s="103"/>
      <c r="G113" s="104">
        <f>SUM(G114)</f>
        <v>63.3</v>
      </c>
      <c r="H113" s="101"/>
    </row>
    <row r="114" spans="1:8" ht="38.25">
      <c r="A114" s="46" t="s">
        <v>589</v>
      </c>
      <c r="B114" s="66" t="s">
        <v>317</v>
      </c>
      <c r="C114" s="66" t="s">
        <v>535</v>
      </c>
      <c r="D114" s="66" t="s">
        <v>127</v>
      </c>
      <c r="E114" s="68" t="s">
        <v>590</v>
      </c>
      <c r="F114" s="68"/>
      <c r="G114" s="57">
        <f>SUM(G115)</f>
        <v>63.3</v>
      </c>
      <c r="H114" s="101"/>
    </row>
    <row r="115" spans="1:8" ht="25.5">
      <c r="A115" s="47" t="s">
        <v>78</v>
      </c>
      <c r="B115" s="66" t="s">
        <v>317</v>
      </c>
      <c r="C115" s="66" t="s">
        <v>535</v>
      </c>
      <c r="D115" s="66" t="s">
        <v>127</v>
      </c>
      <c r="E115" s="68" t="s">
        <v>590</v>
      </c>
      <c r="F115" s="68" t="s">
        <v>79</v>
      </c>
      <c r="G115" s="57">
        <f>SUM(G116)</f>
        <v>63.3</v>
      </c>
      <c r="H115" s="101"/>
    </row>
    <row r="116" spans="1:8" ht="25.5">
      <c r="A116" s="47" t="s">
        <v>81</v>
      </c>
      <c r="B116" s="66" t="s">
        <v>317</v>
      </c>
      <c r="C116" s="66" t="s">
        <v>535</v>
      </c>
      <c r="D116" s="66" t="s">
        <v>127</v>
      </c>
      <c r="E116" s="68" t="s">
        <v>590</v>
      </c>
      <c r="F116" s="68" t="s">
        <v>80</v>
      </c>
      <c r="G116" s="57">
        <v>63.3</v>
      </c>
      <c r="H116" s="101"/>
    </row>
    <row r="117" spans="1:8" ht="15.75">
      <c r="A117" s="47" t="s">
        <v>153</v>
      </c>
      <c r="B117" s="68" t="s">
        <v>317</v>
      </c>
      <c r="C117" s="68" t="s">
        <v>535</v>
      </c>
      <c r="D117" s="68" t="s">
        <v>537</v>
      </c>
      <c r="E117" s="68"/>
      <c r="F117" s="68"/>
      <c r="G117" s="57">
        <f>G118</f>
        <v>3746.6</v>
      </c>
      <c r="H117" s="99"/>
    </row>
    <row r="118" spans="1:8" ht="25.5">
      <c r="A118" s="47" t="s">
        <v>480</v>
      </c>
      <c r="B118" s="68" t="s">
        <v>317</v>
      </c>
      <c r="C118" s="68" t="s">
        <v>535</v>
      </c>
      <c r="D118" s="68" t="s">
        <v>537</v>
      </c>
      <c r="E118" s="68" t="s">
        <v>167</v>
      </c>
      <c r="F118" s="68"/>
      <c r="G118" s="57">
        <f>G119</f>
        <v>3746.6</v>
      </c>
      <c r="H118" s="99"/>
    </row>
    <row r="119" spans="1:8" ht="25.5">
      <c r="A119" s="47" t="s">
        <v>169</v>
      </c>
      <c r="B119" s="68" t="s">
        <v>317</v>
      </c>
      <c r="C119" s="68" t="s">
        <v>535</v>
      </c>
      <c r="D119" s="68" t="s">
        <v>537</v>
      </c>
      <c r="E119" s="68" t="s">
        <v>168</v>
      </c>
      <c r="F119" s="68"/>
      <c r="G119" s="57">
        <f>G120</f>
        <v>3746.6</v>
      </c>
      <c r="H119" s="99"/>
    </row>
    <row r="120" spans="1:8" ht="25.5">
      <c r="A120" s="47" t="s">
        <v>78</v>
      </c>
      <c r="B120" s="68" t="s">
        <v>317</v>
      </c>
      <c r="C120" s="68" t="s">
        <v>535</v>
      </c>
      <c r="D120" s="68" t="s">
        <v>537</v>
      </c>
      <c r="E120" s="68" t="s">
        <v>168</v>
      </c>
      <c r="F120" s="68" t="s">
        <v>79</v>
      </c>
      <c r="G120" s="57">
        <f>G121</f>
        <v>3746.6</v>
      </c>
      <c r="H120" s="99"/>
    </row>
    <row r="121" spans="1:8" ht="25.5">
      <c r="A121" s="47" t="s">
        <v>81</v>
      </c>
      <c r="B121" s="68" t="s">
        <v>317</v>
      </c>
      <c r="C121" s="68" t="s">
        <v>535</v>
      </c>
      <c r="D121" s="68" t="s">
        <v>537</v>
      </c>
      <c r="E121" s="68" t="s">
        <v>168</v>
      </c>
      <c r="F121" s="68" t="s">
        <v>80</v>
      </c>
      <c r="G121" s="57">
        <v>3746.6</v>
      </c>
      <c r="H121" s="99"/>
    </row>
    <row r="122" spans="1:8" ht="15.75">
      <c r="A122" s="46" t="s">
        <v>556</v>
      </c>
      <c r="B122" s="68" t="s">
        <v>317</v>
      </c>
      <c r="C122" s="68" t="s">
        <v>535</v>
      </c>
      <c r="D122" s="68" t="s">
        <v>552</v>
      </c>
      <c r="E122" s="68"/>
      <c r="F122" s="66"/>
      <c r="G122" s="57">
        <f>G123</f>
        <v>100</v>
      </c>
      <c r="H122" s="99"/>
    </row>
    <row r="123" spans="1:8" ht="15.75">
      <c r="A123" s="47" t="s">
        <v>3</v>
      </c>
      <c r="B123" s="66" t="s">
        <v>317</v>
      </c>
      <c r="C123" s="66" t="s">
        <v>535</v>
      </c>
      <c r="D123" s="66" t="s">
        <v>552</v>
      </c>
      <c r="E123" s="66" t="s">
        <v>170</v>
      </c>
      <c r="F123" s="66"/>
      <c r="G123" s="57">
        <f>G124</f>
        <v>100</v>
      </c>
      <c r="H123" s="99"/>
    </row>
    <row r="124" spans="1:8" ht="15.75">
      <c r="A124" s="47" t="s">
        <v>4</v>
      </c>
      <c r="B124" s="66" t="s">
        <v>317</v>
      </c>
      <c r="C124" s="66" t="s">
        <v>535</v>
      </c>
      <c r="D124" s="66" t="s">
        <v>552</v>
      </c>
      <c r="E124" s="66" t="s">
        <v>171</v>
      </c>
      <c r="F124" s="66"/>
      <c r="G124" s="57">
        <f>G125</f>
        <v>100</v>
      </c>
      <c r="H124" s="99"/>
    </row>
    <row r="125" spans="1:8" ht="15.75">
      <c r="A125" s="47" t="s">
        <v>557</v>
      </c>
      <c r="B125" s="66" t="s">
        <v>317</v>
      </c>
      <c r="C125" s="66" t="s">
        <v>535</v>
      </c>
      <c r="D125" s="66" t="s">
        <v>552</v>
      </c>
      <c r="E125" s="66" t="s">
        <v>172</v>
      </c>
      <c r="F125" s="66"/>
      <c r="G125" s="70">
        <f>G127</f>
        <v>100</v>
      </c>
      <c r="H125" s="101"/>
    </row>
    <row r="126" spans="1:8" ht="15.75">
      <c r="A126" s="47" t="s">
        <v>82</v>
      </c>
      <c r="B126" s="66" t="s">
        <v>317</v>
      </c>
      <c r="C126" s="66" t="s">
        <v>535</v>
      </c>
      <c r="D126" s="66" t="s">
        <v>552</v>
      </c>
      <c r="E126" s="66" t="s">
        <v>172</v>
      </c>
      <c r="F126" s="66" t="s">
        <v>84</v>
      </c>
      <c r="G126" s="57">
        <f>G127</f>
        <v>100</v>
      </c>
      <c r="H126" s="99"/>
    </row>
    <row r="127" spans="1:8" ht="15.75">
      <c r="A127" s="47" t="s">
        <v>583</v>
      </c>
      <c r="B127" s="66" t="s">
        <v>317</v>
      </c>
      <c r="C127" s="66" t="s">
        <v>535</v>
      </c>
      <c r="D127" s="66" t="s">
        <v>552</v>
      </c>
      <c r="E127" s="66" t="s">
        <v>172</v>
      </c>
      <c r="F127" s="66" t="s">
        <v>582</v>
      </c>
      <c r="G127" s="70">
        <v>100</v>
      </c>
      <c r="H127" s="101"/>
    </row>
    <row r="128" spans="1:8" ht="15.75">
      <c r="A128" s="46" t="s">
        <v>538</v>
      </c>
      <c r="B128" s="68" t="s">
        <v>317</v>
      </c>
      <c r="C128" s="68" t="s">
        <v>535</v>
      </c>
      <c r="D128" s="68" t="s">
        <v>567</v>
      </c>
      <c r="E128" s="68"/>
      <c r="F128" s="68"/>
      <c r="G128" s="56">
        <f>SUM(G129+G140+G170+G179+G201+G214+G164+G195)</f>
        <v>19516.899999999998</v>
      </c>
      <c r="H128" s="98"/>
    </row>
    <row r="129" spans="1:8" ht="25.5">
      <c r="A129" s="47" t="s">
        <v>149</v>
      </c>
      <c r="B129" s="66" t="s">
        <v>317</v>
      </c>
      <c r="C129" s="66" t="s">
        <v>535</v>
      </c>
      <c r="D129" s="71">
        <v>13</v>
      </c>
      <c r="E129" s="66" t="s">
        <v>173</v>
      </c>
      <c r="F129" s="66"/>
      <c r="G129" s="55">
        <f>SUM(G130+G137)</f>
        <v>16462.4</v>
      </c>
      <c r="H129" s="100"/>
    </row>
    <row r="130" spans="1:8" ht="25.5">
      <c r="A130" s="47" t="s">
        <v>5</v>
      </c>
      <c r="B130" s="66" t="s">
        <v>317</v>
      </c>
      <c r="C130" s="66" t="s">
        <v>535</v>
      </c>
      <c r="D130" s="71">
        <v>13</v>
      </c>
      <c r="E130" s="66" t="s">
        <v>174</v>
      </c>
      <c r="F130" s="66"/>
      <c r="G130" s="55">
        <f>SUM(G131+G133+G135)</f>
        <v>16016.4</v>
      </c>
      <c r="H130" s="100"/>
    </row>
    <row r="131" spans="1:8" ht="51">
      <c r="A131" s="47" t="s">
        <v>117</v>
      </c>
      <c r="B131" s="66" t="s">
        <v>317</v>
      </c>
      <c r="C131" s="66" t="s">
        <v>535</v>
      </c>
      <c r="D131" s="66" t="s">
        <v>567</v>
      </c>
      <c r="E131" s="66" t="s">
        <v>174</v>
      </c>
      <c r="F131" s="66" t="s">
        <v>34</v>
      </c>
      <c r="G131" s="57">
        <f>G132</f>
        <v>7364.4</v>
      </c>
      <c r="H131" s="99"/>
    </row>
    <row r="132" spans="1:8" ht="15.75">
      <c r="A132" s="47" t="s">
        <v>86</v>
      </c>
      <c r="B132" s="66" t="s">
        <v>317</v>
      </c>
      <c r="C132" s="66" t="s">
        <v>535</v>
      </c>
      <c r="D132" s="66" t="s">
        <v>567</v>
      </c>
      <c r="E132" s="66" t="s">
        <v>174</v>
      </c>
      <c r="F132" s="66" t="s">
        <v>87</v>
      </c>
      <c r="G132" s="70">
        <v>7364.4</v>
      </c>
      <c r="H132" s="101"/>
    </row>
    <row r="133" spans="1:8" ht="25.5">
      <c r="A133" s="47" t="s">
        <v>78</v>
      </c>
      <c r="B133" s="66" t="s">
        <v>317</v>
      </c>
      <c r="C133" s="66" t="s">
        <v>535</v>
      </c>
      <c r="D133" s="66" t="s">
        <v>567</v>
      </c>
      <c r="E133" s="66" t="s">
        <v>174</v>
      </c>
      <c r="F133" s="66" t="s">
        <v>79</v>
      </c>
      <c r="G133" s="57">
        <f>G134</f>
        <v>8651.9</v>
      </c>
      <c r="H133" s="99"/>
    </row>
    <row r="134" spans="1:8" ht="25.5">
      <c r="A134" s="47" t="s">
        <v>81</v>
      </c>
      <c r="B134" s="66" t="s">
        <v>317</v>
      </c>
      <c r="C134" s="66" t="s">
        <v>535</v>
      </c>
      <c r="D134" s="66" t="s">
        <v>567</v>
      </c>
      <c r="E134" s="66" t="s">
        <v>174</v>
      </c>
      <c r="F134" s="66" t="s">
        <v>80</v>
      </c>
      <c r="G134" s="70">
        <v>8651.9</v>
      </c>
      <c r="H134" s="101"/>
    </row>
    <row r="135" spans="1:8" ht="15.75">
      <c r="A135" s="47" t="s">
        <v>82</v>
      </c>
      <c r="B135" s="66" t="s">
        <v>317</v>
      </c>
      <c r="C135" s="66" t="s">
        <v>535</v>
      </c>
      <c r="D135" s="66" t="s">
        <v>567</v>
      </c>
      <c r="E135" s="66" t="s">
        <v>174</v>
      </c>
      <c r="F135" s="66" t="s">
        <v>84</v>
      </c>
      <c r="G135" s="70">
        <f>G136</f>
        <v>0.1</v>
      </c>
      <c r="H135" s="101"/>
    </row>
    <row r="136" spans="1:8" ht="15.75">
      <c r="A136" s="47" t="s">
        <v>83</v>
      </c>
      <c r="B136" s="66" t="s">
        <v>317</v>
      </c>
      <c r="C136" s="66" t="s">
        <v>535</v>
      </c>
      <c r="D136" s="66" t="s">
        <v>567</v>
      </c>
      <c r="E136" s="66" t="s">
        <v>174</v>
      </c>
      <c r="F136" s="66" t="s">
        <v>85</v>
      </c>
      <c r="G136" s="70">
        <v>0.1</v>
      </c>
      <c r="H136" s="101"/>
    </row>
    <row r="137" spans="1:8" ht="38.25">
      <c r="A137" s="47" t="s">
        <v>6</v>
      </c>
      <c r="B137" s="66" t="s">
        <v>317</v>
      </c>
      <c r="C137" s="66" t="s">
        <v>535</v>
      </c>
      <c r="D137" s="66" t="s">
        <v>567</v>
      </c>
      <c r="E137" s="66" t="s">
        <v>175</v>
      </c>
      <c r="F137" s="66"/>
      <c r="G137" s="57">
        <f>G138</f>
        <v>446</v>
      </c>
      <c r="H137" s="99"/>
    </row>
    <row r="138" spans="1:8" ht="15.75">
      <c r="A138" s="47" t="s">
        <v>82</v>
      </c>
      <c r="B138" s="66" t="s">
        <v>317</v>
      </c>
      <c r="C138" s="66" t="s">
        <v>535</v>
      </c>
      <c r="D138" s="66" t="s">
        <v>567</v>
      </c>
      <c r="E138" s="66" t="s">
        <v>175</v>
      </c>
      <c r="F138" s="66" t="s">
        <v>84</v>
      </c>
      <c r="G138" s="57">
        <f>G139</f>
        <v>446</v>
      </c>
      <c r="H138" s="99"/>
    </row>
    <row r="139" spans="1:8" ht="15.75">
      <c r="A139" s="47" t="s">
        <v>83</v>
      </c>
      <c r="B139" s="66" t="s">
        <v>317</v>
      </c>
      <c r="C139" s="66" t="s">
        <v>535</v>
      </c>
      <c r="D139" s="66" t="s">
        <v>567</v>
      </c>
      <c r="E139" s="66" t="s">
        <v>175</v>
      </c>
      <c r="F139" s="66" t="s">
        <v>85</v>
      </c>
      <c r="G139" s="70">
        <v>446</v>
      </c>
      <c r="H139" s="101"/>
    </row>
    <row r="140" spans="1:8" ht="15.75">
      <c r="A140" s="47" t="s">
        <v>3</v>
      </c>
      <c r="B140" s="66" t="s">
        <v>317</v>
      </c>
      <c r="C140" s="66" t="s">
        <v>535</v>
      </c>
      <c r="D140" s="66" t="s">
        <v>567</v>
      </c>
      <c r="E140" s="66" t="s">
        <v>170</v>
      </c>
      <c r="F140" s="66"/>
      <c r="G140" s="70">
        <f>G141+G152+G157+G148</f>
        <v>1535.6</v>
      </c>
      <c r="H140" s="101"/>
    </row>
    <row r="141" spans="1:8" ht="25.5">
      <c r="A141" s="47" t="s">
        <v>294</v>
      </c>
      <c r="B141" s="66" t="s">
        <v>317</v>
      </c>
      <c r="C141" s="66" t="s">
        <v>535</v>
      </c>
      <c r="D141" s="66" t="s">
        <v>567</v>
      </c>
      <c r="E141" s="66" t="s">
        <v>295</v>
      </c>
      <c r="F141" s="66"/>
      <c r="G141" s="70">
        <f>G142</f>
        <v>1127.3</v>
      </c>
      <c r="H141" s="101"/>
    </row>
    <row r="142" spans="1:8" ht="15.75">
      <c r="A142" s="47" t="s">
        <v>154</v>
      </c>
      <c r="B142" s="66" t="s">
        <v>317</v>
      </c>
      <c r="C142" s="66" t="s">
        <v>535</v>
      </c>
      <c r="D142" s="66" t="s">
        <v>567</v>
      </c>
      <c r="E142" s="66" t="s">
        <v>296</v>
      </c>
      <c r="F142" s="66"/>
      <c r="G142" s="70">
        <f>G143+G145</f>
        <v>1127.3</v>
      </c>
      <c r="H142" s="101"/>
    </row>
    <row r="143" spans="1:8" ht="25.5">
      <c r="A143" s="47" t="s">
        <v>78</v>
      </c>
      <c r="B143" s="66" t="s">
        <v>317</v>
      </c>
      <c r="C143" s="66" t="s">
        <v>535</v>
      </c>
      <c r="D143" s="66" t="s">
        <v>567</v>
      </c>
      <c r="E143" s="66" t="s">
        <v>296</v>
      </c>
      <c r="F143" s="66" t="s">
        <v>79</v>
      </c>
      <c r="G143" s="70">
        <f>G144</f>
        <v>549.4</v>
      </c>
      <c r="H143" s="101"/>
    </row>
    <row r="144" spans="1:8" ht="25.5">
      <c r="A144" s="47" t="s">
        <v>81</v>
      </c>
      <c r="B144" s="66" t="s">
        <v>317</v>
      </c>
      <c r="C144" s="66" t="s">
        <v>535</v>
      </c>
      <c r="D144" s="66" t="s">
        <v>567</v>
      </c>
      <c r="E144" s="66" t="s">
        <v>296</v>
      </c>
      <c r="F144" s="66" t="s">
        <v>80</v>
      </c>
      <c r="G144" s="70">
        <v>549.4</v>
      </c>
      <c r="H144" s="101"/>
    </row>
    <row r="145" spans="1:8" ht="15.75">
      <c r="A145" s="47" t="s">
        <v>82</v>
      </c>
      <c r="B145" s="66" t="s">
        <v>317</v>
      </c>
      <c r="C145" s="66" t="s">
        <v>535</v>
      </c>
      <c r="D145" s="66" t="s">
        <v>567</v>
      </c>
      <c r="E145" s="66" t="s">
        <v>296</v>
      </c>
      <c r="F145" s="66" t="s">
        <v>84</v>
      </c>
      <c r="G145" s="70">
        <f>G146+G147</f>
        <v>577.9</v>
      </c>
      <c r="H145" s="101"/>
    </row>
    <row r="146" spans="1:8" ht="15.75">
      <c r="A146" s="47" t="s">
        <v>116</v>
      </c>
      <c r="B146" s="66" t="s">
        <v>317</v>
      </c>
      <c r="C146" s="66" t="s">
        <v>535</v>
      </c>
      <c r="D146" s="66" t="s">
        <v>567</v>
      </c>
      <c r="E146" s="66" t="s">
        <v>296</v>
      </c>
      <c r="F146" s="66" t="s">
        <v>115</v>
      </c>
      <c r="G146" s="70">
        <v>487.9</v>
      </c>
      <c r="H146" s="101"/>
    </row>
    <row r="147" spans="1:8" ht="15.75">
      <c r="A147" s="47" t="s">
        <v>83</v>
      </c>
      <c r="B147" s="66" t="s">
        <v>317</v>
      </c>
      <c r="C147" s="66" t="s">
        <v>535</v>
      </c>
      <c r="D147" s="66" t="s">
        <v>567</v>
      </c>
      <c r="E147" s="66" t="s">
        <v>296</v>
      </c>
      <c r="F147" s="66" t="s">
        <v>85</v>
      </c>
      <c r="G147" s="70">
        <v>90</v>
      </c>
      <c r="H147" s="101"/>
    </row>
    <row r="148" spans="1:8" ht="25.5">
      <c r="A148" s="47" t="s">
        <v>37</v>
      </c>
      <c r="B148" s="66" t="s">
        <v>317</v>
      </c>
      <c r="C148" s="66" t="s">
        <v>535</v>
      </c>
      <c r="D148" s="66" t="s">
        <v>567</v>
      </c>
      <c r="E148" s="66" t="s">
        <v>178</v>
      </c>
      <c r="F148" s="66"/>
      <c r="G148" s="70">
        <f>G149</f>
        <v>278</v>
      </c>
      <c r="H148" s="101"/>
    </row>
    <row r="149" spans="1:8" ht="15.75">
      <c r="A149" s="47" t="s">
        <v>38</v>
      </c>
      <c r="B149" s="66" t="s">
        <v>317</v>
      </c>
      <c r="C149" s="66" t="s">
        <v>535</v>
      </c>
      <c r="D149" s="66" t="s">
        <v>567</v>
      </c>
      <c r="E149" s="66" t="s">
        <v>39</v>
      </c>
      <c r="F149" s="66"/>
      <c r="G149" s="70">
        <f>G150</f>
        <v>278</v>
      </c>
      <c r="H149" s="101"/>
    </row>
    <row r="150" spans="1:8" ht="15.75">
      <c r="A150" s="47" t="s">
        <v>82</v>
      </c>
      <c r="B150" s="66" t="s">
        <v>317</v>
      </c>
      <c r="C150" s="66" t="s">
        <v>535</v>
      </c>
      <c r="D150" s="66" t="s">
        <v>567</v>
      </c>
      <c r="E150" s="66" t="s">
        <v>39</v>
      </c>
      <c r="F150" s="66" t="s">
        <v>84</v>
      </c>
      <c r="G150" s="70">
        <f>G151</f>
        <v>278</v>
      </c>
      <c r="H150" s="101"/>
    </row>
    <row r="151" spans="1:8" ht="15.75">
      <c r="A151" s="47" t="s">
        <v>116</v>
      </c>
      <c r="B151" s="66" t="s">
        <v>317</v>
      </c>
      <c r="C151" s="66" t="s">
        <v>535</v>
      </c>
      <c r="D151" s="66" t="s">
        <v>567</v>
      </c>
      <c r="E151" s="66" t="s">
        <v>39</v>
      </c>
      <c r="F151" s="66" t="s">
        <v>115</v>
      </c>
      <c r="G151" s="70">
        <v>278</v>
      </c>
      <c r="H151" s="101"/>
    </row>
    <row r="152" spans="1:8" ht="15.75">
      <c r="A152" s="47" t="s">
        <v>298</v>
      </c>
      <c r="B152" s="66" t="s">
        <v>317</v>
      </c>
      <c r="C152" s="66" t="s">
        <v>535</v>
      </c>
      <c r="D152" s="66" t="s">
        <v>567</v>
      </c>
      <c r="E152" s="66" t="s">
        <v>297</v>
      </c>
      <c r="F152" s="66"/>
      <c r="G152" s="70">
        <f>G153</f>
        <v>6</v>
      </c>
      <c r="H152" s="101"/>
    </row>
    <row r="153" spans="1:8" ht="25.5">
      <c r="A153" s="47" t="s">
        <v>299</v>
      </c>
      <c r="B153" s="66" t="s">
        <v>317</v>
      </c>
      <c r="C153" s="66" t="s">
        <v>535</v>
      </c>
      <c r="D153" s="66" t="s">
        <v>567</v>
      </c>
      <c r="E153" s="66" t="s">
        <v>300</v>
      </c>
      <c r="F153" s="66"/>
      <c r="G153" s="70">
        <f>G154</f>
        <v>6</v>
      </c>
      <c r="H153" s="101"/>
    </row>
    <row r="154" spans="1:8" ht="15.75">
      <c r="A154" s="47" t="s">
        <v>152</v>
      </c>
      <c r="B154" s="66" t="s">
        <v>317</v>
      </c>
      <c r="C154" s="66" t="s">
        <v>535</v>
      </c>
      <c r="D154" s="66" t="s">
        <v>567</v>
      </c>
      <c r="E154" s="66" t="s">
        <v>301</v>
      </c>
      <c r="F154" s="66"/>
      <c r="G154" s="70">
        <f>G155</f>
        <v>6</v>
      </c>
      <c r="H154" s="101"/>
    </row>
    <row r="155" spans="1:8" ht="25.5">
      <c r="A155" s="47" t="s">
        <v>78</v>
      </c>
      <c r="B155" s="66" t="s">
        <v>317</v>
      </c>
      <c r="C155" s="66" t="s">
        <v>535</v>
      </c>
      <c r="D155" s="66" t="s">
        <v>567</v>
      </c>
      <c r="E155" s="66" t="s">
        <v>301</v>
      </c>
      <c r="F155" s="66" t="s">
        <v>79</v>
      </c>
      <c r="G155" s="70">
        <f>G156</f>
        <v>6</v>
      </c>
      <c r="H155" s="101"/>
    </row>
    <row r="156" spans="1:8" ht="25.5">
      <c r="A156" s="47" t="s">
        <v>81</v>
      </c>
      <c r="B156" s="66" t="s">
        <v>317</v>
      </c>
      <c r="C156" s="66" t="s">
        <v>535</v>
      </c>
      <c r="D156" s="66" t="s">
        <v>567</v>
      </c>
      <c r="E156" s="66" t="s">
        <v>301</v>
      </c>
      <c r="F156" s="66" t="s">
        <v>80</v>
      </c>
      <c r="G156" s="70">
        <v>6</v>
      </c>
      <c r="H156" s="101"/>
    </row>
    <row r="157" spans="1:8" ht="15.75">
      <c r="A157" s="47" t="s">
        <v>88</v>
      </c>
      <c r="B157" s="66" t="s">
        <v>317</v>
      </c>
      <c r="C157" s="66" t="s">
        <v>535</v>
      </c>
      <c r="D157" s="66" t="s">
        <v>567</v>
      </c>
      <c r="E157" s="66" t="s">
        <v>176</v>
      </c>
      <c r="F157" s="66"/>
      <c r="G157" s="57">
        <f>G158+G161</f>
        <v>124.3</v>
      </c>
      <c r="H157" s="99"/>
    </row>
    <row r="158" spans="1:8" ht="25.5">
      <c r="A158" s="47" t="s">
        <v>344</v>
      </c>
      <c r="B158" s="66" t="s">
        <v>317</v>
      </c>
      <c r="C158" s="66" t="s">
        <v>535</v>
      </c>
      <c r="D158" s="66" t="s">
        <v>567</v>
      </c>
      <c r="E158" s="66" t="s">
        <v>177</v>
      </c>
      <c r="F158" s="66"/>
      <c r="G158" s="57">
        <f>G159</f>
        <v>119.3</v>
      </c>
      <c r="H158" s="99"/>
    </row>
    <row r="159" spans="1:8" ht="15.75">
      <c r="A159" s="47" t="s">
        <v>82</v>
      </c>
      <c r="B159" s="66" t="s">
        <v>317</v>
      </c>
      <c r="C159" s="66" t="s">
        <v>535</v>
      </c>
      <c r="D159" s="66" t="s">
        <v>567</v>
      </c>
      <c r="E159" s="66" t="s">
        <v>177</v>
      </c>
      <c r="F159" s="66" t="s">
        <v>84</v>
      </c>
      <c r="G159" s="57">
        <f>G160</f>
        <v>119.3</v>
      </c>
      <c r="H159" s="99"/>
    </row>
    <row r="160" spans="1:8" ht="15.75">
      <c r="A160" s="47" t="s">
        <v>83</v>
      </c>
      <c r="B160" s="66" t="s">
        <v>317</v>
      </c>
      <c r="C160" s="66" t="s">
        <v>535</v>
      </c>
      <c r="D160" s="66" t="s">
        <v>567</v>
      </c>
      <c r="E160" s="66" t="s">
        <v>177</v>
      </c>
      <c r="F160" s="66" t="s">
        <v>85</v>
      </c>
      <c r="G160" s="70">
        <v>119.3</v>
      </c>
      <c r="H160" s="101"/>
    </row>
    <row r="161" spans="1:8" ht="15.75">
      <c r="A161" s="47" t="s">
        <v>290</v>
      </c>
      <c r="B161" s="66" t="s">
        <v>317</v>
      </c>
      <c r="C161" s="66" t="s">
        <v>535</v>
      </c>
      <c r="D161" s="66" t="s">
        <v>567</v>
      </c>
      <c r="E161" s="66" t="s">
        <v>289</v>
      </c>
      <c r="F161" s="66"/>
      <c r="G161" s="70">
        <f>SUM(G162)</f>
        <v>5</v>
      </c>
      <c r="H161" s="101"/>
    </row>
    <row r="162" spans="1:8" ht="25.5">
      <c r="A162" s="47" t="s">
        <v>78</v>
      </c>
      <c r="B162" s="66" t="s">
        <v>317</v>
      </c>
      <c r="C162" s="66" t="s">
        <v>535</v>
      </c>
      <c r="D162" s="66" t="s">
        <v>567</v>
      </c>
      <c r="E162" s="66" t="s">
        <v>289</v>
      </c>
      <c r="F162" s="66" t="s">
        <v>79</v>
      </c>
      <c r="G162" s="70">
        <f>SUM(G163)</f>
        <v>5</v>
      </c>
      <c r="H162" s="101"/>
    </row>
    <row r="163" spans="1:8" ht="25.5">
      <c r="A163" s="47" t="s">
        <v>81</v>
      </c>
      <c r="B163" s="66" t="s">
        <v>317</v>
      </c>
      <c r="C163" s="66" t="s">
        <v>535</v>
      </c>
      <c r="D163" s="66" t="s">
        <v>567</v>
      </c>
      <c r="E163" s="66" t="s">
        <v>289</v>
      </c>
      <c r="F163" s="66" t="s">
        <v>80</v>
      </c>
      <c r="G163" s="70">
        <v>5</v>
      </c>
      <c r="H163" s="101"/>
    </row>
    <row r="164" spans="1:8" ht="38.25">
      <c r="A164" s="47" t="s">
        <v>49</v>
      </c>
      <c r="B164" s="66" t="s">
        <v>317</v>
      </c>
      <c r="C164" s="66" t="s">
        <v>535</v>
      </c>
      <c r="D164" s="66" t="s">
        <v>567</v>
      </c>
      <c r="E164" s="66" t="s">
        <v>50</v>
      </c>
      <c r="F164" s="66"/>
      <c r="G164" s="70">
        <f>G165</f>
        <v>12.3</v>
      </c>
      <c r="H164" s="101"/>
    </row>
    <row r="165" spans="1:8" ht="38.25">
      <c r="A165" s="47" t="s">
        <v>51</v>
      </c>
      <c r="B165" s="66" t="s">
        <v>317</v>
      </c>
      <c r="C165" s="66" t="s">
        <v>535</v>
      </c>
      <c r="D165" s="66" t="s">
        <v>567</v>
      </c>
      <c r="E165" s="66" t="s">
        <v>52</v>
      </c>
      <c r="F165" s="66"/>
      <c r="G165" s="70">
        <f>G166</f>
        <v>12.3</v>
      </c>
      <c r="H165" s="101"/>
    </row>
    <row r="166" spans="1:8" ht="25.5">
      <c r="A166" s="47" t="s">
        <v>54</v>
      </c>
      <c r="B166" s="66" t="s">
        <v>317</v>
      </c>
      <c r="C166" s="66" t="s">
        <v>535</v>
      </c>
      <c r="D166" s="66" t="s">
        <v>567</v>
      </c>
      <c r="E166" s="66" t="s">
        <v>53</v>
      </c>
      <c r="F166" s="66"/>
      <c r="G166" s="70">
        <f>G168</f>
        <v>12.3</v>
      </c>
      <c r="H166" s="101"/>
    </row>
    <row r="167" spans="1:8" ht="15.75">
      <c r="A167" s="47" t="s">
        <v>310</v>
      </c>
      <c r="B167" s="66" t="s">
        <v>317</v>
      </c>
      <c r="C167" s="66" t="s">
        <v>535</v>
      </c>
      <c r="D167" s="66" t="s">
        <v>567</v>
      </c>
      <c r="E167" s="66" t="s">
        <v>66</v>
      </c>
      <c r="F167" s="66"/>
      <c r="G167" s="70">
        <f>G168</f>
        <v>12.3</v>
      </c>
      <c r="H167" s="101"/>
    </row>
    <row r="168" spans="1:8" ht="25.5">
      <c r="A168" s="47" t="s">
        <v>78</v>
      </c>
      <c r="B168" s="66" t="s">
        <v>317</v>
      </c>
      <c r="C168" s="66" t="s">
        <v>535</v>
      </c>
      <c r="D168" s="66" t="s">
        <v>567</v>
      </c>
      <c r="E168" s="66" t="s">
        <v>66</v>
      </c>
      <c r="F168" s="66" t="s">
        <v>79</v>
      </c>
      <c r="G168" s="70">
        <f>G169</f>
        <v>12.3</v>
      </c>
      <c r="H168" s="101"/>
    </row>
    <row r="169" spans="1:8" ht="25.5">
      <c r="A169" s="47" t="s">
        <v>81</v>
      </c>
      <c r="B169" s="66" t="s">
        <v>317</v>
      </c>
      <c r="C169" s="66" t="s">
        <v>535</v>
      </c>
      <c r="D169" s="66" t="s">
        <v>567</v>
      </c>
      <c r="E169" s="66" t="s">
        <v>66</v>
      </c>
      <c r="F169" s="66" t="s">
        <v>80</v>
      </c>
      <c r="G169" s="70">
        <v>12.3</v>
      </c>
      <c r="H169" s="101"/>
    </row>
    <row r="170" spans="1:8" ht="38.25">
      <c r="A170" s="47" t="s">
        <v>345</v>
      </c>
      <c r="B170" s="66" t="s">
        <v>317</v>
      </c>
      <c r="C170" s="66" t="s">
        <v>535</v>
      </c>
      <c r="D170" s="66" t="s">
        <v>567</v>
      </c>
      <c r="E170" s="66" t="s">
        <v>506</v>
      </c>
      <c r="F170" s="66"/>
      <c r="G170" s="57">
        <f>G175+G171</f>
        <v>515</v>
      </c>
      <c r="H170" s="99"/>
    </row>
    <row r="171" spans="1:8" ht="63.75">
      <c r="A171" s="47" t="s">
        <v>465</v>
      </c>
      <c r="B171" s="66" t="s">
        <v>317</v>
      </c>
      <c r="C171" s="66" t="s">
        <v>535</v>
      </c>
      <c r="D171" s="66" t="s">
        <v>567</v>
      </c>
      <c r="E171" s="66" t="s">
        <v>466</v>
      </c>
      <c r="F171" s="66"/>
      <c r="G171" s="57">
        <f>G172</f>
        <v>400</v>
      </c>
      <c r="H171" s="99"/>
    </row>
    <row r="172" spans="1:8" ht="15.75">
      <c r="A172" s="47" t="s">
        <v>310</v>
      </c>
      <c r="B172" s="66" t="s">
        <v>317</v>
      </c>
      <c r="C172" s="66" t="s">
        <v>535</v>
      </c>
      <c r="D172" s="66" t="s">
        <v>567</v>
      </c>
      <c r="E172" s="66" t="s">
        <v>467</v>
      </c>
      <c r="F172" s="66"/>
      <c r="G172" s="57">
        <f>G173</f>
        <v>400</v>
      </c>
      <c r="H172" s="99"/>
    </row>
    <row r="173" spans="1:8" ht="25.5">
      <c r="A173" s="47" t="s">
        <v>78</v>
      </c>
      <c r="B173" s="66" t="s">
        <v>317</v>
      </c>
      <c r="C173" s="66" t="s">
        <v>535</v>
      </c>
      <c r="D173" s="66" t="s">
        <v>567</v>
      </c>
      <c r="E173" s="66" t="s">
        <v>467</v>
      </c>
      <c r="F173" s="66" t="s">
        <v>79</v>
      </c>
      <c r="G173" s="57">
        <f>G174</f>
        <v>400</v>
      </c>
      <c r="H173" s="99"/>
    </row>
    <row r="174" spans="1:8" ht="25.5">
      <c r="A174" s="47" t="s">
        <v>81</v>
      </c>
      <c r="B174" s="66" t="s">
        <v>317</v>
      </c>
      <c r="C174" s="66" t="s">
        <v>535</v>
      </c>
      <c r="D174" s="66" t="s">
        <v>567</v>
      </c>
      <c r="E174" s="66" t="s">
        <v>467</v>
      </c>
      <c r="F174" s="66" t="s">
        <v>80</v>
      </c>
      <c r="G174" s="57">
        <v>400</v>
      </c>
      <c r="H174" s="99"/>
    </row>
    <row r="175" spans="1:8" ht="25.5">
      <c r="A175" s="47" t="s">
        <v>346</v>
      </c>
      <c r="B175" s="66" t="s">
        <v>317</v>
      </c>
      <c r="C175" s="66" t="s">
        <v>535</v>
      </c>
      <c r="D175" s="66" t="s">
        <v>567</v>
      </c>
      <c r="E175" s="66" t="s">
        <v>469</v>
      </c>
      <c r="F175" s="66"/>
      <c r="G175" s="57">
        <f>G176</f>
        <v>115</v>
      </c>
      <c r="H175" s="99"/>
    </row>
    <row r="176" spans="1:8" ht="15.75">
      <c r="A176" s="47" t="s">
        <v>310</v>
      </c>
      <c r="B176" s="66" t="s">
        <v>317</v>
      </c>
      <c r="C176" s="66" t="s">
        <v>535</v>
      </c>
      <c r="D176" s="66" t="s">
        <v>567</v>
      </c>
      <c r="E176" s="66" t="s">
        <v>470</v>
      </c>
      <c r="F176" s="66"/>
      <c r="G176" s="57">
        <f>G177</f>
        <v>115</v>
      </c>
      <c r="H176" s="99"/>
    </row>
    <row r="177" spans="1:8" ht="25.5">
      <c r="A177" s="47" t="s">
        <v>78</v>
      </c>
      <c r="B177" s="66" t="s">
        <v>317</v>
      </c>
      <c r="C177" s="66" t="s">
        <v>535</v>
      </c>
      <c r="D177" s="66" t="s">
        <v>567</v>
      </c>
      <c r="E177" s="66" t="s">
        <v>470</v>
      </c>
      <c r="F177" s="66" t="s">
        <v>79</v>
      </c>
      <c r="G177" s="57">
        <f>G178</f>
        <v>115</v>
      </c>
      <c r="H177" s="99"/>
    </row>
    <row r="178" spans="1:8" ht="25.5">
      <c r="A178" s="47" t="s">
        <v>81</v>
      </c>
      <c r="B178" s="66" t="s">
        <v>317</v>
      </c>
      <c r="C178" s="66" t="s">
        <v>535</v>
      </c>
      <c r="D178" s="66" t="s">
        <v>567</v>
      </c>
      <c r="E178" s="66" t="s">
        <v>470</v>
      </c>
      <c r="F178" s="66" t="s">
        <v>80</v>
      </c>
      <c r="G178" s="70">
        <v>115</v>
      </c>
      <c r="H178" s="101"/>
    </row>
    <row r="179" spans="1:8" ht="51">
      <c r="A179" s="47" t="s">
        <v>119</v>
      </c>
      <c r="B179" s="66" t="s">
        <v>317</v>
      </c>
      <c r="C179" s="66" t="s">
        <v>535</v>
      </c>
      <c r="D179" s="66" t="s">
        <v>567</v>
      </c>
      <c r="E179" s="66" t="s">
        <v>244</v>
      </c>
      <c r="F179" s="66"/>
      <c r="G179" s="70">
        <f>SUM(G180+G185+G190)</f>
        <v>216.6</v>
      </c>
      <c r="H179" s="101"/>
    </row>
    <row r="180" spans="1:8" ht="38.25">
      <c r="A180" s="47" t="s">
        <v>120</v>
      </c>
      <c r="B180" s="66" t="s">
        <v>317</v>
      </c>
      <c r="C180" s="66" t="s">
        <v>535</v>
      </c>
      <c r="D180" s="66" t="s">
        <v>567</v>
      </c>
      <c r="E180" s="66" t="s">
        <v>199</v>
      </c>
      <c r="F180" s="66"/>
      <c r="G180" s="70">
        <f>SUM(G181)</f>
        <v>210.6</v>
      </c>
      <c r="H180" s="101"/>
    </row>
    <row r="181" spans="1:8" ht="25.5">
      <c r="A181" s="47" t="s">
        <v>471</v>
      </c>
      <c r="B181" s="66" t="s">
        <v>317</v>
      </c>
      <c r="C181" s="66" t="s">
        <v>535</v>
      </c>
      <c r="D181" s="66" t="s">
        <v>567</v>
      </c>
      <c r="E181" s="66" t="s">
        <v>245</v>
      </c>
      <c r="F181" s="66"/>
      <c r="G181" s="70">
        <f>G182</f>
        <v>210.6</v>
      </c>
      <c r="H181" s="101"/>
    </row>
    <row r="182" spans="1:8" ht="15.75">
      <c r="A182" s="47" t="s">
        <v>310</v>
      </c>
      <c r="B182" s="66" t="s">
        <v>317</v>
      </c>
      <c r="C182" s="66" t="s">
        <v>535</v>
      </c>
      <c r="D182" s="66" t="s">
        <v>567</v>
      </c>
      <c r="E182" s="66" t="s">
        <v>472</v>
      </c>
      <c r="F182" s="66"/>
      <c r="G182" s="70">
        <f>G183</f>
        <v>210.6</v>
      </c>
      <c r="H182" s="101"/>
    </row>
    <row r="183" spans="1:8" ht="25.5">
      <c r="A183" s="47" t="s">
        <v>78</v>
      </c>
      <c r="B183" s="66" t="s">
        <v>317</v>
      </c>
      <c r="C183" s="66" t="s">
        <v>535</v>
      </c>
      <c r="D183" s="66" t="s">
        <v>567</v>
      </c>
      <c r="E183" s="66" t="s">
        <v>472</v>
      </c>
      <c r="F183" s="66" t="s">
        <v>79</v>
      </c>
      <c r="G183" s="70">
        <f>G184</f>
        <v>210.6</v>
      </c>
      <c r="H183" s="101"/>
    </row>
    <row r="184" spans="1:8" ht="25.5">
      <c r="A184" s="47" t="s">
        <v>81</v>
      </c>
      <c r="B184" s="66" t="s">
        <v>317</v>
      </c>
      <c r="C184" s="66" t="s">
        <v>535</v>
      </c>
      <c r="D184" s="66" t="s">
        <v>567</v>
      </c>
      <c r="E184" s="66" t="s">
        <v>472</v>
      </c>
      <c r="F184" s="66" t="s">
        <v>80</v>
      </c>
      <c r="G184" s="70">
        <v>210.6</v>
      </c>
      <c r="H184" s="101"/>
    </row>
    <row r="185" spans="1:8" ht="38.25">
      <c r="A185" s="47" t="s">
        <v>56</v>
      </c>
      <c r="B185" s="66" t="s">
        <v>317</v>
      </c>
      <c r="C185" s="66" t="s">
        <v>535</v>
      </c>
      <c r="D185" s="66" t="s">
        <v>567</v>
      </c>
      <c r="E185" s="66" t="s">
        <v>57</v>
      </c>
      <c r="F185" s="66"/>
      <c r="G185" s="70">
        <f>G186</f>
        <v>5</v>
      </c>
      <c r="H185" s="101"/>
    </row>
    <row r="186" spans="1:8" ht="25.5">
      <c r="A186" s="47" t="s">
        <v>58</v>
      </c>
      <c r="B186" s="66" t="s">
        <v>317</v>
      </c>
      <c r="C186" s="66" t="s">
        <v>535</v>
      </c>
      <c r="D186" s="66" t="s">
        <v>567</v>
      </c>
      <c r="E186" s="66" t="s">
        <v>59</v>
      </c>
      <c r="F186" s="66"/>
      <c r="G186" s="70">
        <f>G187</f>
        <v>5</v>
      </c>
      <c r="H186" s="101"/>
    </row>
    <row r="187" spans="1:8" ht="15.75">
      <c r="A187" s="47" t="s">
        <v>310</v>
      </c>
      <c r="B187" s="66" t="s">
        <v>317</v>
      </c>
      <c r="C187" s="66" t="s">
        <v>535</v>
      </c>
      <c r="D187" s="66" t="s">
        <v>567</v>
      </c>
      <c r="E187" s="66" t="s">
        <v>60</v>
      </c>
      <c r="F187" s="66"/>
      <c r="G187" s="70">
        <f>G188</f>
        <v>5</v>
      </c>
      <c r="H187" s="101"/>
    </row>
    <row r="188" spans="1:8" ht="25.5">
      <c r="A188" s="47" t="s">
        <v>78</v>
      </c>
      <c r="B188" s="66" t="s">
        <v>317</v>
      </c>
      <c r="C188" s="66" t="s">
        <v>535</v>
      </c>
      <c r="D188" s="66" t="s">
        <v>567</v>
      </c>
      <c r="E188" s="66" t="s">
        <v>60</v>
      </c>
      <c r="F188" s="66" t="s">
        <v>79</v>
      </c>
      <c r="G188" s="70">
        <f>G189</f>
        <v>5</v>
      </c>
      <c r="H188" s="101"/>
    </row>
    <row r="189" spans="1:8" ht="25.5">
      <c r="A189" s="47" t="s">
        <v>81</v>
      </c>
      <c r="B189" s="66" t="s">
        <v>317</v>
      </c>
      <c r="C189" s="66" t="s">
        <v>535</v>
      </c>
      <c r="D189" s="66" t="s">
        <v>567</v>
      </c>
      <c r="E189" s="66" t="s">
        <v>60</v>
      </c>
      <c r="F189" s="66" t="s">
        <v>80</v>
      </c>
      <c r="G189" s="70">
        <v>5</v>
      </c>
      <c r="H189" s="101"/>
    </row>
    <row r="190" spans="1:8" ht="51">
      <c r="A190" s="47" t="s">
        <v>61</v>
      </c>
      <c r="B190" s="66" t="s">
        <v>317</v>
      </c>
      <c r="C190" s="66" t="s">
        <v>535</v>
      </c>
      <c r="D190" s="66" t="s">
        <v>567</v>
      </c>
      <c r="E190" s="66" t="s">
        <v>63</v>
      </c>
      <c r="F190" s="66"/>
      <c r="G190" s="70">
        <f>G191</f>
        <v>1</v>
      </c>
      <c r="H190" s="101"/>
    </row>
    <row r="191" spans="1:8" ht="25.5">
      <c r="A191" s="47" t="s">
        <v>62</v>
      </c>
      <c r="B191" s="66" t="s">
        <v>317</v>
      </c>
      <c r="C191" s="66" t="s">
        <v>535</v>
      </c>
      <c r="D191" s="66" t="s">
        <v>567</v>
      </c>
      <c r="E191" s="66" t="s">
        <v>64</v>
      </c>
      <c r="F191" s="66"/>
      <c r="G191" s="70">
        <f>G192</f>
        <v>1</v>
      </c>
      <c r="H191" s="101"/>
    </row>
    <row r="192" spans="1:8" ht="15.75">
      <c r="A192" s="47" t="s">
        <v>310</v>
      </c>
      <c r="B192" s="66" t="s">
        <v>317</v>
      </c>
      <c r="C192" s="66" t="s">
        <v>535</v>
      </c>
      <c r="D192" s="66" t="s">
        <v>567</v>
      </c>
      <c r="E192" s="66" t="s">
        <v>65</v>
      </c>
      <c r="F192" s="66"/>
      <c r="G192" s="70">
        <f>G193</f>
        <v>1</v>
      </c>
      <c r="H192" s="101"/>
    </row>
    <row r="193" spans="1:8" ht="25.5">
      <c r="A193" s="47" t="s">
        <v>78</v>
      </c>
      <c r="B193" s="66" t="s">
        <v>317</v>
      </c>
      <c r="C193" s="66" t="s">
        <v>535</v>
      </c>
      <c r="D193" s="66" t="s">
        <v>567</v>
      </c>
      <c r="E193" s="66" t="s">
        <v>65</v>
      </c>
      <c r="F193" s="66" t="s">
        <v>79</v>
      </c>
      <c r="G193" s="70">
        <f>G194</f>
        <v>1</v>
      </c>
      <c r="H193" s="101"/>
    </row>
    <row r="194" spans="1:8" ht="25.5">
      <c r="A194" s="47" t="s">
        <v>81</v>
      </c>
      <c r="B194" s="66" t="s">
        <v>317</v>
      </c>
      <c r="C194" s="66" t="s">
        <v>535</v>
      </c>
      <c r="D194" s="66" t="s">
        <v>567</v>
      </c>
      <c r="E194" s="66" t="s">
        <v>65</v>
      </c>
      <c r="F194" s="66" t="s">
        <v>80</v>
      </c>
      <c r="G194" s="70">
        <v>1</v>
      </c>
      <c r="H194" s="101"/>
    </row>
    <row r="195" spans="1:8" ht="38.25">
      <c r="A195" s="47" t="s">
        <v>291</v>
      </c>
      <c r="B195" s="66" t="s">
        <v>317</v>
      </c>
      <c r="C195" s="66" t="s">
        <v>535</v>
      </c>
      <c r="D195" s="66" t="s">
        <v>567</v>
      </c>
      <c r="E195" s="66" t="s">
        <v>200</v>
      </c>
      <c r="F195" s="66"/>
      <c r="G195" s="70">
        <f>SUM(G196)</f>
        <v>100</v>
      </c>
      <c r="H195" s="101"/>
    </row>
    <row r="196" spans="1:8" ht="38.25">
      <c r="A196" s="47" t="s">
        <v>287</v>
      </c>
      <c r="B196" s="66" t="s">
        <v>317</v>
      </c>
      <c r="C196" s="66" t="s">
        <v>535</v>
      </c>
      <c r="D196" s="66" t="s">
        <v>567</v>
      </c>
      <c r="E196" s="66" t="s">
        <v>284</v>
      </c>
      <c r="F196" s="66"/>
      <c r="G196" s="70">
        <f>SUM(G197)</f>
        <v>100</v>
      </c>
      <c r="H196" s="101"/>
    </row>
    <row r="197" spans="1:8" ht="25.5">
      <c r="A197" s="47" t="s">
        <v>288</v>
      </c>
      <c r="B197" s="66" t="s">
        <v>317</v>
      </c>
      <c r="C197" s="66" t="s">
        <v>535</v>
      </c>
      <c r="D197" s="66" t="s">
        <v>567</v>
      </c>
      <c r="E197" s="66" t="s">
        <v>285</v>
      </c>
      <c r="F197" s="66"/>
      <c r="G197" s="70">
        <f>SUM(G198)</f>
        <v>100</v>
      </c>
      <c r="H197" s="101"/>
    </row>
    <row r="198" spans="1:8" ht="15.75">
      <c r="A198" s="47" t="s">
        <v>310</v>
      </c>
      <c r="B198" s="66" t="s">
        <v>317</v>
      </c>
      <c r="C198" s="66" t="s">
        <v>535</v>
      </c>
      <c r="D198" s="66" t="s">
        <v>567</v>
      </c>
      <c r="E198" s="66" t="s">
        <v>286</v>
      </c>
      <c r="F198" s="66"/>
      <c r="G198" s="70">
        <f>SUM(G199)</f>
        <v>100</v>
      </c>
      <c r="H198" s="101"/>
    </row>
    <row r="199" spans="1:8" ht="25.5">
      <c r="A199" s="47" t="s">
        <v>78</v>
      </c>
      <c r="B199" s="66" t="s">
        <v>317</v>
      </c>
      <c r="C199" s="66" t="s">
        <v>535</v>
      </c>
      <c r="D199" s="66" t="s">
        <v>567</v>
      </c>
      <c r="E199" s="66" t="s">
        <v>286</v>
      </c>
      <c r="F199" s="66" t="s">
        <v>79</v>
      </c>
      <c r="G199" s="70">
        <f>SUM(G200)</f>
        <v>100</v>
      </c>
      <c r="H199" s="101"/>
    </row>
    <row r="200" spans="1:8" ht="25.5">
      <c r="A200" s="47" t="s">
        <v>81</v>
      </c>
      <c r="B200" s="66" t="s">
        <v>317</v>
      </c>
      <c r="C200" s="66" t="s">
        <v>535</v>
      </c>
      <c r="D200" s="66" t="s">
        <v>567</v>
      </c>
      <c r="E200" s="66" t="s">
        <v>286</v>
      </c>
      <c r="F200" s="66" t="s">
        <v>80</v>
      </c>
      <c r="G200" s="70">
        <v>100</v>
      </c>
      <c r="H200" s="101"/>
    </row>
    <row r="201" spans="1:8" ht="38.25">
      <c r="A201" s="47" t="s">
        <v>347</v>
      </c>
      <c r="B201" s="66" t="s">
        <v>317</v>
      </c>
      <c r="C201" s="66" t="s">
        <v>535</v>
      </c>
      <c r="D201" s="66" t="s">
        <v>567</v>
      </c>
      <c r="E201" s="66" t="s">
        <v>505</v>
      </c>
      <c r="F201" s="66"/>
      <c r="G201" s="57">
        <f>G202+G206+G210</f>
        <v>665</v>
      </c>
      <c r="H201" s="99"/>
    </row>
    <row r="202" spans="1:8" ht="64.5">
      <c r="A202" s="54" t="s">
        <v>391</v>
      </c>
      <c r="B202" s="66" t="s">
        <v>317</v>
      </c>
      <c r="C202" s="66" t="s">
        <v>535</v>
      </c>
      <c r="D202" s="66" t="s">
        <v>567</v>
      </c>
      <c r="E202" s="66" t="s">
        <v>482</v>
      </c>
      <c r="F202" s="66"/>
      <c r="G202" s="57">
        <f>G203</f>
        <v>350</v>
      </c>
      <c r="H202" s="99"/>
    </row>
    <row r="203" spans="1:8" ht="15.75">
      <c r="A203" s="47" t="s">
        <v>310</v>
      </c>
      <c r="B203" s="66" t="s">
        <v>317</v>
      </c>
      <c r="C203" s="66" t="s">
        <v>535</v>
      </c>
      <c r="D203" s="66" t="s">
        <v>567</v>
      </c>
      <c r="E203" s="66" t="s">
        <v>483</v>
      </c>
      <c r="F203" s="66"/>
      <c r="G203" s="57">
        <f>G204</f>
        <v>350</v>
      </c>
      <c r="H203" s="99"/>
    </row>
    <row r="204" spans="1:8" ht="25.5">
      <c r="A204" s="47" t="s">
        <v>78</v>
      </c>
      <c r="B204" s="66" t="s">
        <v>317</v>
      </c>
      <c r="C204" s="66" t="s">
        <v>535</v>
      </c>
      <c r="D204" s="66" t="s">
        <v>567</v>
      </c>
      <c r="E204" s="66" t="s">
        <v>483</v>
      </c>
      <c r="F204" s="66" t="s">
        <v>79</v>
      </c>
      <c r="G204" s="57">
        <f>G205</f>
        <v>350</v>
      </c>
      <c r="H204" s="99"/>
    </row>
    <row r="205" spans="1:8" ht="25.5">
      <c r="A205" s="47" t="s">
        <v>81</v>
      </c>
      <c r="B205" s="66" t="s">
        <v>317</v>
      </c>
      <c r="C205" s="66" t="s">
        <v>535</v>
      </c>
      <c r="D205" s="66" t="s">
        <v>567</v>
      </c>
      <c r="E205" s="66" t="s">
        <v>483</v>
      </c>
      <c r="F205" s="66" t="s">
        <v>80</v>
      </c>
      <c r="G205" s="70">
        <v>350</v>
      </c>
      <c r="H205" s="101"/>
    </row>
    <row r="206" spans="1:8" ht="51">
      <c r="A206" s="47" t="s">
        <v>348</v>
      </c>
      <c r="B206" s="66" t="s">
        <v>317</v>
      </c>
      <c r="C206" s="66" t="s">
        <v>535</v>
      </c>
      <c r="D206" s="66" t="s">
        <v>567</v>
      </c>
      <c r="E206" s="66" t="s">
        <v>485</v>
      </c>
      <c r="F206" s="66"/>
      <c r="G206" s="57">
        <f>G207</f>
        <v>185</v>
      </c>
      <c r="H206" s="99"/>
    </row>
    <row r="207" spans="1:8" ht="15.75">
      <c r="A207" s="47" t="s">
        <v>310</v>
      </c>
      <c r="B207" s="66" t="s">
        <v>317</v>
      </c>
      <c r="C207" s="66" t="s">
        <v>535</v>
      </c>
      <c r="D207" s="66" t="s">
        <v>567</v>
      </c>
      <c r="E207" s="66" t="s">
        <v>486</v>
      </c>
      <c r="F207" s="66"/>
      <c r="G207" s="57">
        <f>G208</f>
        <v>185</v>
      </c>
      <c r="H207" s="99"/>
    </row>
    <row r="208" spans="1:8" ht="25.5">
      <c r="A208" s="47" t="s">
        <v>78</v>
      </c>
      <c r="B208" s="66" t="s">
        <v>317</v>
      </c>
      <c r="C208" s="66" t="s">
        <v>535</v>
      </c>
      <c r="D208" s="66" t="s">
        <v>567</v>
      </c>
      <c r="E208" s="66" t="s">
        <v>486</v>
      </c>
      <c r="F208" s="66" t="s">
        <v>79</v>
      </c>
      <c r="G208" s="57">
        <f>G209</f>
        <v>185</v>
      </c>
      <c r="H208" s="99"/>
    </row>
    <row r="209" spans="1:8" ht="25.5">
      <c r="A209" s="47" t="s">
        <v>81</v>
      </c>
      <c r="B209" s="66" t="s">
        <v>317</v>
      </c>
      <c r="C209" s="66" t="s">
        <v>535</v>
      </c>
      <c r="D209" s="66" t="s">
        <v>567</v>
      </c>
      <c r="E209" s="66" t="s">
        <v>486</v>
      </c>
      <c r="F209" s="66" t="s">
        <v>80</v>
      </c>
      <c r="G209" s="70">
        <v>185</v>
      </c>
      <c r="H209" s="101"/>
    </row>
    <row r="210" spans="1:8" ht="51">
      <c r="A210" s="47" t="s">
        <v>392</v>
      </c>
      <c r="B210" s="66" t="s">
        <v>317</v>
      </c>
      <c r="C210" s="66" t="s">
        <v>535</v>
      </c>
      <c r="D210" s="66" t="s">
        <v>567</v>
      </c>
      <c r="E210" s="66" t="s">
        <v>487</v>
      </c>
      <c r="F210" s="66"/>
      <c r="G210" s="57">
        <f>G211</f>
        <v>130</v>
      </c>
      <c r="H210" s="99"/>
    </row>
    <row r="211" spans="1:8" ht="15.75">
      <c r="A211" s="47" t="s">
        <v>310</v>
      </c>
      <c r="B211" s="66" t="s">
        <v>317</v>
      </c>
      <c r="C211" s="66" t="s">
        <v>535</v>
      </c>
      <c r="D211" s="66" t="s">
        <v>567</v>
      </c>
      <c r="E211" s="66" t="s">
        <v>488</v>
      </c>
      <c r="F211" s="66"/>
      <c r="G211" s="57">
        <f>G212</f>
        <v>130</v>
      </c>
      <c r="H211" s="99"/>
    </row>
    <row r="212" spans="1:8" ht="25.5">
      <c r="A212" s="47" t="s">
        <v>78</v>
      </c>
      <c r="B212" s="66" t="s">
        <v>317</v>
      </c>
      <c r="C212" s="66" t="s">
        <v>535</v>
      </c>
      <c r="D212" s="66" t="s">
        <v>567</v>
      </c>
      <c r="E212" s="66" t="s">
        <v>488</v>
      </c>
      <c r="F212" s="66" t="s">
        <v>79</v>
      </c>
      <c r="G212" s="57">
        <f>G213</f>
        <v>130</v>
      </c>
      <c r="H212" s="99"/>
    </row>
    <row r="213" spans="1:8" ht="25.5">
      <c r="A213" s="47" t="s">
        <v>81</v>
      </c>
      <c r="B213" s="66" t="s">
        <v>317</v>
      </c>
      <c r="C213" s="66" t="s">
        <v>535</v>
      </c>
      <c r="D213" s="66" t="s">
        <v>567</v>
      </c>
      <c r="E213" s="66" t="s">
        <v>488</v>
      </c>
      <c r="F213" s="66" t="s">
        <v>80</v>
      </c>
      <c r="G213" s="70">
        <v>130</v>
      </c>
      <c r="H213" s="101"/>
    </row>
    <row r="214" spans="1:8" ht="25.5">
      <c r="A214" s="47" t="s">
        <v>349</v>
      </c>
      <c r="B214" s="66" t="s">
        <v>317</v>
      </c>
      <c r="C214" s="66" t="s">
        <v>535</v>
      </c>
      <c r="D214" s="66" t="s">
        <v>567</v>
      </c>
      <c r="E214" s="66" t="s">
        <v>504</v>
      </c>
      <c r="F214" s="66"/>
      <c r="G214" s="57">
        <f>G215</f>
        <v>10</v>
      </c>
      <c r="H214" s="99"/>
    </row>
    <row r="215" spans="1:8" ht="51">
      <c r="A215" s="47" t="s">
        <v>350</v>
      </c>
      <c r="B215" s="66" t="s">
        <v>317</v>
      </c>
      <c r="C215" s="66" t="s">
        <v>535</v>
      </c>
      <c r="D215" s="66" t="s">
        <v>567</v>
      </c>
      <c r="E215" s="66" t="s">
        <v>491</v>
      </c>
      <c r="F215" s="66"/>
      <c r="G215" s="57">
        <f>G216</f>
        <v>10</v>
      </c>
      <c r="H215" s="99"/>
    </row>
    <row r="216" spans="1:8" ht="15.75">
      <c r="A216" s="47" t="s">
        <v>310</v>
      </c>
      <c r="B216" s="66" t="s">
        <v>317</v>
      </c>
      <c r="C216" s="66" t="s">
        <v>535</v>
      </c>
      <c r="D216" s="66" t="s">
        <v>567</v>
      </c>
      <c r="E216" s="66" t="s">
        <v>509</v>
      </c>
      <c r="F216" s="66"/>
      <c r="G216" s="57">
        <f>G217</f>
        <v>10</v>
      </c>
      <c r="H216" s="99"/>
    </row>
    <row r="217" spans="1:8" ht="25.5">
      <c r="A217" s="47" t="s">
        <v>78</v>
      </c>
      <c r="B217" s="66" t="s">
        <v>317</v>
      </c>
      <c r="C217" s="66" t="s">
        <v>535</v>
      </c>
      <c r="D217" s="66" t="s">
        <v>567</v>
      </c>
      <c r="E217" s="66" t="s">
        <v>509</v>
      </c>
      <c r="F217" s="66" t="s">
        <v>79</v>
      </c>
      <c r="G217" s="57">
        <f>G218</f>
        <v>10</v>
      </c>
      <c r="H217" s="99"/>
    </row>
    <row r="218" spans="1:8" ht="25.5">
      <c r="A218" s="47" t="s">
        <v>81</v>
      </c>
      <c r="B218" s="66" t="s">
        <v>317</v>
      </c>
      <c r="C218" s="66" t="s">
        <v>535</v>
      </c>
      <c r="D218" s="66" t="s">
        <v>567</v>
      </c>
      <c r="E218" s="66" t="s">
        <v>509</v>
      </c>
      <c r="F218" s="66" t="s">
        <v>80</v>
      </c>
      <c r="G218" s="70">
        <v>10</v>
      </c>
      <c r="H218" s="101"/>
    </row>
    <row r="219" spans="1:8" ht="25.5">
      <c r="A219" s="46" t="s">
        <v>560</v>
      </c>
      <c r="B219" s="68" t="s">
        <v>317</v>
      </c>
      <c r="C219" s="68" t="s">
        <v>539</v>
      </c>
      <c r="D219" s="68"/>
      <c r="E219" s="68"/>
      <c r="F219" s="68"/>
      <c r="G219" s="57">
        <f>G220</f>
        <v>1987.4</v>
      </c>
      <c r="H219" s="99"/>
    </row>
    <row r="220" spans="1:8" ht="25.5">
      <c r="A220" s="46" t="s">
        <v>574</v>
      </c>
      <c r="B220" s="68" t="s">
        <v>317</v>
      </c>
      <c r="C220" s="68" t="s">
        <v>539</v>
      </c>
      <c r="D220" s="68" t="s">
        <v>547</v>
      </c>
      <c r="E220" s="66"/>
      <c r="F220" s="66"/>
      <c r="G220" s="57">
        <f>G221</f>
        <v>1987.4</v>
      </c>
      <c r="H220" s="99"/>
    </row>
    <row r="221" spans="1:8" ht="25.5">
      <c r="A221" s="47" t="s">
        <v>148</v>
      </c>
      <c r="B221" s="66" t="s">
        <v>317</v>
      </c>
      <c r="C221" s="66" t="s">
        <v>8</v>
      </c>
      <c r="D221" s="66" t="s">
        <v>547</v>
      </c>
      <c r="E221" s="66" t="s">
        <v>173</v>
      </c>
      <c r="F221" s="66"/>
      <c r="G221" s="70">
        <f>G222+G227</f>
        <v>1987.4</v>
      </c>
      <c r="H221" s="101"/>
    </row>
    <row r="222" spans="1:8" ht="25.5">
      <c r="A222" s="47" t="s">
        <v>5</v>
      </c>
      <c r="B222" s="66" t="s">
        <v>317</v>
      </c>
      <c r="C222" s="66" t="s">
        <v>8</v>
      </c>
      <c r="D222" s="66" t="s">
        <v>547</v>
      </c>
      <c r="E222" s="66" t="s">
        <v>174</v>
      </c>
      <c r="F222" s="66"/>
      <c r="G222" s="70">
        <f>G223+G225</f>
        <v>1984</v>
      </c>
      <c r="H222" s="101"/>
    </row>
    <row r="223" spans="1:8" ht="51">
      <c r="A223" s="47" t="s">
        <v>117</v>
      </c>
      <c r="B223" s="66" t="s">
        <v>317</v>
      </c>
      <c r="C223" s="66" t="s">
        <v>8</v>
      </c>
      <c r="D223" s="66" t="s">
        <v>547</v>
      </c>
      <c r="E223" s="66" t="s">
        <v>174</v>
      </c>
      <c r="F223" s="66" t="s">
        <v>34</v>
      </c>
      <c r="G223" s="57">
        <f>G224</f>
        <v>1835.2</v>
      </c>
      <c r="H223" s="99"/>
    </row>
    <row r="224" spans="1:8" ht="15.75">
      <c r="A224" s="47" t="s">
        <v>86</v>
      </c>
      <c r="B224" s="66" t="s">
        <v>317</v>
      </c>
      <c r="C224" s="66" t="s">
        <v>8</v>
      </c>
      <c r="D224" s="66" t="s">
        <v>547</v>
      </c>
      <c r="E224" s="66" t="s">
        <v>174</v>
      </c>
      <c r="F224" s="66" t="s">
        <v>87</v>
      </c>
      <c r="G224" s="70">
        <v>1835.2</v>
      </c>
      <c r="H224" s="101"/>
    </row>
    <row r="225" spans="1:8" ht="25.5">
      <c r="A225" s="47" t="s">
        <v>78</v>
      </c>
      <c r="B225" s="66" t="s">
        <v>317</v>
      </c>
      <c r="C225" s="66" t="s">
        <v>8</v>
      </c>
      <c r="D225" s="66" t="s">
        <v>547</v>
      </c>
      <c r="E225" s="66" t="s">
        <v>174</v>
      </c>
      <c r="F225" s="66" t="s">
        <v>79</v>
      </c>
      <c r="G225" s="57">
        <f>G226</f>
        <v>148.8</v>
      </c>
      <c r="H225" s="99"/>
    </row>
    <row r="226" spans="1:8" ht="25.5">
      <c r="A226" s="47" t="s">
        <v>81</v>
      </c>
      <c r="B226" s="66" t="s">
        <v>317</v>
      </c>
      <c r="C226" s="66" t="s">
        <v>8</v>
      </c>
      <c r="D226" s="66" t="s">
        <v>547</v>
      </c>
      <c r="E226" s="66" t="s">
        <v>174</v>
      </c>
      <c r="F226" s="66" t="s">
        <v>80</v>
      </c>
      <c r="G226" s="70">
        <v>148.8</v>
      </c>
      <c r="H226" s="101"/>
    </row>
    <row r="227" spans="1:8" ht="38.25">
      <c r="A227" s="47" t="s">
        <v>151</v>
      </c>
      <c r="B227" s="66" t="s">
        <v>317</v>
      </c>
      <c r="C227" s="66" t="s">
        <v>8</v>
      </c>
      <c r="D227" s="66" t="s">
        <v>547</v>
      </c>
      <c r="E227" s="66" t="s">
        <v>175</v>
      </c>
      <c r="F227" s="66"/>
      <c r="G227" s="70">
        <f>G228</f>
        <v>3.4</v>
      </c>
      <c r="H227" s="101"/>
    </row>
    <row r="228" spans="1:8" ht="15.75">
      <c r="A228" s="47" t="s">
        <v>82</v>
      </c>
      <c r="B228" s="66" t="s">
        <v>317</v>
      </c>
      <c r="C228" s="66" t="s">
        <v>8</v>
      </c>
      <c r="D228" s="66" t="s">
        <v>547</v>
      </c>
      <c r="E228" s="66" t="s">
        <v>175</v>
      </c>
      <c r="F228" s="66" t="s">
        <v>84</v>
      </c>
      <c r="G228" s="70">
        <f>G229</f>
        <v>3.4</v>
      </c>
      <c r="H228" s="101"/>
    </row>
    <row r="229" spans="1:8" ht="15.75">
      <c r="A229" s="47" t="s">
        <v>83</v>
      </c>
      <c r="B229" s="66" t="s">
        <v>317</v>
      </c>
      <c r="C229" s="66" t="s">
        <v>8</v>
      </c>
      <c r="D229" s="66" t="s">
        <v>547</v>
      </c>
      <c r="E229" s="66" t="s">
        <v>175</v>
      </c>
      <c r="F229" s="66" t="s">
        <v>85</v>
      </c>
      <c r="G229" s="70">
        <v>3.4</v>
      </c>
      <c r="H229" s="101"/>
    </row>
    <row r="230" spans="1:8" ht="15.75">
      <c r="A230" s="47" t="s">
        <v>579</v>
      </c>
      <c r="B230" s="66" t="s">
        <v>317</v>
      </c>
      <c r="C230" s="66" t="s">
        <v>536</v>
      </c>
      <c r="D230" s="66"/>
      <c r="E230" s="66"/>
      <c r="F230" s="66"/>
      <c r="G230" s="57">
        <f>SUM(G237+G253+G272+G247+G231)</f>
        <v>22236.4</v>
      </c>
      <c r="H230" s="99"/>
    </row>
    <row r="231" spans="1:8" ht="15.75">
      <c r="A231" s="47" t="s">
        <v>55</v>
      </c>
      <c r="B231" s="66" t="s">
        <v>317</v>
      </c>
      <c r="C231" s="66" t="s">
        <v>536</v>
      </c>
      <c r="D231" s="66" t="s">
        <v>548</v>
      </c>
      <c r="E231" s="66"/>
      <c r="F231" s="66"/>
      <c r="G231" s="57">
        <f>G232</f>
        <v>153.1</v>
      </c>
      <c r="H231" s="99"/>
    </row>
    <row r="232" spans="1:8" ht="15.75">
      <c r="A232" s="47" t="s">
        <v>3</v>
      </c>
      <c r="B232" s="66" t="s">
        <v>317</v>
      </c>
      <c r="C232" s="66" t="s">
        <v>536</v>
      </c>
      <c r="D232" s="66" t="s">
        <v>548</v>
      </c>
      <c r="E232" s="66" t="s">
        <v>170</v>
      </c>
      <c r="F232" s="66"/>
      <c r="G232" s="57">
        <f>G233</f>
        <v>153.1</v>
      </c>
      <c r="H232" s="99"/>
    </row>
    <row r="233" spans="1:8" ht="25.5">
      <c r="A233" s="47" t="s">
        <v>114</v>
      </c>
      <c r="B233" s="66" t="s">
        <v>317</v>
      </c>
      <c r="C233" s="66" t="s">
        <v>536</v>
      </c>
      <c r="D233" s="66" t="s">
        <v>548</v>
      </c>
      <c r="E233" s="66" t="s">
        <v>178</v>
      </c>
      <c r="F233" s="66"/>
      <c r="G233" s="57">
        <f>G234</f>
        <v>153.1</v>
      </c>
      <c r="H233" s="99"/>
    </row>
    <row r="234" spans="1:8" ht="15.75">
      <c r="A234" s="47" t="s">
        <v>154</v>
      </c>
      <c r="B234" s="66" t="s">
        <v>317</v>
      </c>
      <c r="C234" s="66" t="s">
        <v>536</v>
      </c>
      <c r="D234" s="66" t="s">
        <v>548</v>
      </c>
      <c r="E234" s="66" t="s">
        <v>179</v>
      </c>
      <c r="F234" s="66"/>
      <c r="G234" s="57">
        <f>G235</f>
        <v>153.1</v>
      </c>
      <c r="H234" s="99"/>
    </row>
    <row r="235" spans="1:8" ht="25.5">
      <c r="A235" s="47" t="s">
        <v>128</v>
      </c>
      <c r="B235" s="66" t="s">
        <v>317</v>
      </c>
      <c r="C235" s="66" t="s">
        <v>536</v>
      </c>
      <c r="D235" s="66" t="s">
        <v>548</v>
      </c>
      <c r="E235" s="66" t="s">
        <v>179</v>
      </c>
      <c r="F235" s="66" t="s">
        <v>130</v>
      </c>
      <c r="G235" s="57">
        <f>G236</f>
        <v>153.1</v>
      </c>
      <c r="H235" s="99"/>
    </row>
    <row r="236" spans="1:8" ht="15.75">
      <c r="A236" s="47" t="s">
        <v>129</v>
      </c>
      <c r="B236" s="66" t="s">
        <v>317</v>
      </c>
      <c r="C236" s="66" t="s">
        <v>536</v>
      </c>
      <c r="D236" s="66" t="s">
        <v>548</v>
      </c>
      <c r="E236" s="66" t="s">
        <v>179</v>
      </c>
      <c r="F236" s="66" t="s">
        <v>131</v>
      </c>
      <c r="G236" s="57">
        <v>153.1</v>
      </c>
      <c r="H236" s="99"/>
    </row>
    <row r="237" spans="1:8" ht="15.75">
      <c r="A237" s="47" t="s">
        <v>339</v>
      </c>
      <c r="B237" s="66" t="s">
        <v>317</v>
      </c>
      <c r="C237" s="66" t="s">
        <v>536</v>
      </c>
      <c r="D237" s="66" t="s">
        <v>127</v>
      </c>
      <c r="E237" s="66"/>
      <c r="F237" s="66"/>
      <c r="G237" s="70">
        <f>G238</f>
        <v>1437.3999999999999</v>
      </c>
      <c r="H237" s="101"/>
    </row>
    <row r="238" spans="1:8" ht="15.75">
      <c r="A238" s="46" t="s">
        <v>7</v>
      </c>
      <c r="B238" s="66" t="s">
        <v>317</v>
      </c>
      <c r="C238" s="66" t="s">
        <v>536</v>
      </c>
      <c r="D238" s="66" t="s">
        <v>127</v>
      </c>
      <c r="E238" s="68" t="s">
        <v>180</v>
      </c>
      <c r="F238" s="66"/>
      <c r="G238" s="70">
        <f>G239+G243</f>
        <v>1437.3999999999999</v>
      </c>
      <c r="H238" s="101"/>
    </row>
    <row r="239" spans="1:8" ht="38.25">
      <c r="A239" s="46" t="s">
        <v>428</v>
      </c>
      <c r="B239" s="66" t="s">
        <v>317</v>
      </c>
      <c r="C239" s="66" t="s">
        <v>536</v>
      </c>
      <c r="D239" s="66" t="s">
        <v>127</v>
      </c>
      <c r="E239" s="68" t="s">
        <v>427</v>
      </c>
      <c r="F239" s="66"/>
      <c r="G239" s="70">
        <f>SUM(G240)</f>
        <v>1273.8</v>
      </c>
      <c r="H239" s="101"/>
    </row>
    <row r="240" spans="1:8" ht="25.5">
      <c r="A240" s="46" t="s">
        <v>42</v>
      </c>
      <c r="B240" s="66" t="s">
        <v>317</v>
      </c>
      <c r="C240" s="66" t="s">
        <v>536</v>
      </c>
      <c r="D240" s="66" t="s">
        <v>127</v>
      </c>
      <c r="E240" s="68" t="s">
        <v>429</v>
      </c>
      <c r="F240" s="66"/>
      <c r="G240" s="70">
        <f>G241</f>
        <v>1273.8</v>
      </c>
      <c r="H240" s="101"/>
    </row>
    <row r="241" spans="1:8" ht="25.5">
      <c r="A241" s="47" t="s">
        <v>78</v>
      </c>
      <c r="B241" s="66" t="s">
        <v>317</v>
      </c>
      <c r="C241" s="66" t="s">
        <v>536</v>
      </c>
      <c r="D241" s="66" t="s">
        <v>127</v>
      </c>
      <c r="E241" s="68" t="s">
        <v>429</v>
      </c>
      <c r="F241" s="66" t="s">
        <v>79</v>
      </c>
      <c r="G241" s="70">
        <f>G242</f>
        <v>1273.8</v>
      </c>
      <c r="H241" s="101"/>
    </row>
    <row r="242" spans="1:8" ht="25.5">
      <c r="A242" s="47" t="s">
        <v>81</v>
      </c>
      <c r="B242" s="66" t="s">
        <v>317</v>
      </c>
      <c r="C242" s="66" t="s">
        <v>536</v>
      </c>
      <c r="D242" s="66" t="s">
        <v>127</v>
      </c>
      <c r="E242" s="68" t="s">
        <v>429</v>
      </c>
      <c r="F242" s="66" t="s">
        <v>80</v>
      </c>
      <c r="G242" s="70">
        <v>1273.8</v>
      </c>
      <c r="H242" s="101"/>
    </row>
    <row r="243" spans="1:8" ht="38.25">
      <c r="A243" s="46" t="s">
        <v>0</v>
      </c>
      <c r="B243" s="66" t="s">
        <v>317</v>
      </c>
      <c r="C243" s="66" t="s">
        <v>536</v>
      </c>
      <c r="D243" s="66" t="s">
        <v>127</v>
      </c>
      <c r="E243" s="68" t="s">
        <v>165</v>
      </c>
      <c r="F243" s="66"/>
      <c r="G243" s="70">
        <f>SUM(G244)</f>
        <v>163.6</v>
      </c>
      <c r="H243" s="101"/>
    </row>
    <row r="244" spans="1:8" ht="25.5">
      <c r="A244" s="47" t="s">
        <v>340</v>
      </c>
      <c r="B244" s="66" t="s">
        <v>317</v>
      </c>
      <c r="C244" s="66" t="s">
        <v>536</v>
      </c>
      <c r="D244" s="66" t="s">
        <v>127</v>
      </c>
      <c r="E244" s="68" t="s">
        <v>341</v>
      </c>
      <c r="F244" s="66"/>
      <c r="G244" s="70">
        <f>G245</f>
        <v>163.6</v>
      </c>
      <c r="H244" s="101"/>
    </row>
    <row r="245" spans="1:8" ht="25.5">
      <c r="A245" s="47" t="s">
        <v>78</v>
      </c>
      <c r="B245" s="66" t="s">
        <v>317</v>
      </c>
      <c r="C245" s="66" t="s">
        <v>536</v>
      </c>
      <c r="D245" s="66" t="s">
        <v>127</v>
      </c>
      <c r="E245" s="68" t="s">
        <v>341</v>
      </c>
      <c r="F245" s="66" t="s">
        <v>79</v>
      </c>
      <c r="G245" s="70">
        <f>G246</f>
        <v>163.6</v>
      </c>
      <c r="H245" s="101"/>
    </row>
    <row r="246" spans="1:8" ht="25.5">
      <c r="A246" s="47" t="s">
        <v>81</v>
      </c>
      <c r="B246" s="66" t="s">
        <v>317</v>
      </c>
      <c r="C246" s="66" t="s">
        <v>536</v>
      </c>
      <c r="D246" s="66" t="s">
        <v>127</v>
      </c>
      <c r="E246" s="68" t="s">
        <v>341</v>
      </c>
      <c r="F246" s="66" t="s">
        <v>80</v>
      </c>
      <c r="G246" s="57">
        <v>163.6</v>
      </c>
      <c r="H246" s="99"/>
    </row>
    <row r="247" spans="1:8" ht="15.75">
      <c r="A247" s="47" t="s">
        <v>43</v>
      </c>
      <c r="B247" s="66" t="s">
        <v>317</v>
      </c>
      <c r="C247" s="66" t="s">
        <v>536</v>
      </c>
      <c r="D247" s="66" t="s">
        <v>542</v>
      </c>
      <c r="E247" s="68"/>
      <c r="F247" s="66"/>
      <c r="G247" s="57">
        <f>G248</f>
        <v>300</v>
      </c>
      <c r="H247" s="99"/>
    </row>
    <row r="248" spans="1:8" ht="15.75">
      <c r="A248" s="47" t="s">
        <v>7</v>
      </c>
      <c r="B248" s="66" t="s">
        <v>317</v>
      </c>
      <c r="C248" s="66" t="s">
        <v>536</v>
      </c>
      <c r="D248" s="66" t="s">
        <v>542</v>
      </c>
      <c r="E248" s="68" t="s">
        <v>180</v>
      </c>
      <c r="F248" s="66"/>
      <c r="G248" s="57">
        <f>G249</f>
        <v>300</v>
      </c>
      <c r="H248" s="99"/>
    </row>
    <row r="249" spans="1:8" ht="25.5">
      <c r="A249" s="47" t="s">
        <v>44</v>
      </c>
      <c r="B249" s="66" t="s">
        <v>317</v>
      </c>
      <c r="C249" s="66" t="s">
        <v>536</v>
      </c>
      <c r="D249" s="66" t="s">
        <v>542</v>
      </c>
      <c r="E249" s="68" t="s">
        <v>45</v>
      </c>
      <c r="F249" s="66"/>
      <c r="G249" s="57">
        <f>G250</f>
        <v>300</v>
      </c>
      <c r="H249" s="99"/>
    </row>
    <row r="250" spans="1:8" ht="25.5">
      <c r="A250" s="47" t="s">
        <v>47</v>
      </c>
      <c r="B250" s="66" t="s">
        <v>317</v>
      </c>
      <c r="C250" s="66" t="s">
        <v>536</v>
      </c>
      <c r="D250" s="66" t="s">
        <v>542</v>
      </c>
      <c r="E250" s="68" t="s">
        <v>46</v>
      </c>
      <c r="F250" s="66"/>
      <c r="G250" s="57">
        <f>G251</f>
        <v>300</v>
      </c>
      <c r="H250" s="99"/>
    </row>
    <row r="251" spans="1:8" ht="25.5">
      <c r="A251" s="47" t="s">
        <v>78</v>
      </c>
      <c r="B251" s="66" t="s">
        <v>317</v>
      </c>
      <c r="C251" s="66" t="s">
        <v>536</v>
      </c>
      <c r="D251" s="66" t="s">
        <v>542</v>
      </c>
      <c r="E251" s="68" t="s">
        <v>46</v>
      </c>
      <c r="F251" s="66" t="s">
        <v>79</v>
      </c>
      <c r="G251" s="57">
        <f>G252</f>
        <v>300</v>
      </c>
      <c r="H251" s="99"/>
    </row>
    <row r="252" spans="1:8" ht="25.5">
      <c r="A252" s="47" t="s">
        <v>81</v>
      </c>
      <c r="B252" s="66" t="s">
        <v>317</v>
      </c>
      <c r="C252" s="66" t="s">
        <v>536</v>
      </c>
      <c r="D252" s="66" t="s">
        <v>542</v>
      </c>
      <c r="E252" s="68" t="s">
        <v>46</v>
      </c>
      <c r="F252" s="66" t="s">
        <v>80</v>
      </c>
      <c r="G252" s="57">
        <v>300</v>
      </c>
      <c r="H252" s="99"/>
    </row>
    <row r="253" spans="1:8" ht="15.75">
      <c r="A253" s="46" t="s">
        <v>118</v>
      </c>
      <c r="B253" s="68" t="s">
        <v>317</v>
      </c>
      <c r="C253" s="68" t="s">
        <v>536</v>
      </c>
      <c r="D253" s="68" t="s">
        <v>547</v>
      </c>
      <c r="E253" s="68"/>
      <c r="F253" s="68"/>
      <c r="G253" s="57">
        <f>G254+G259+G264</f>
        <v>19880.7</v>
      </c>
      <c r="H253" s="99"/>
    </row>
    <row r="254" spans="1:8" ht="15.75" hidden="1">
      <c r="A254" s="46" t="s">
        <v>7</v>
      </c>
      <c r="B254" s="68" t="s">
        <v>318</v>
      </c>
      <c r="C254" s="68" t="s">
        <v>536</v>
      </c>
      <c r="D254" s="68" t="s">
        <v>547</v>
      </c>
      <c r="E254" s="68" t="s">
        <v>180</v>
      </c>
      <c r="F254" s="68"/>
      <c r="G254" s="57">
        <f>G255</f>
        <v>0</v>
      </c>
      <c r="H254" s="99"/>
    </row>
    <row r="255" spans="1:8" ht="15.75" hidden="1">
      <c r="A255" s="46" t="s">
        <v>9</v>
      </c>
      <c r="B255" s="68" t="s">
        <v>317</v>
      </c>
      <c r="C255" s="68" t="s">
        <v>536</v>
      </c>
      <c r="D255" s="68" t="s">
        <v>547</v>
      </c>
      <c r="E255" s="68" t="s">
        <v>181</v>
      </c>
      <c r="F255" s="68"/>
      <c r="G255" s="57">
        <f>G256</f>
        <v>0</v>
      </c>
      <c r="H255" s="99"/>
    </row>
    <row r="256" spans="1:8" ht="38.25" hidden="1">
      <c r="A256" s="47" t="s">
        <v>351</v>
      </c>
      <c r="B256" s="68" t="s">
        <v>317</v>
      </c>
      <c r="C256" s="68" t="s">
        <v>536</v>
      </c>
      <c r="D256" s="68" t="s">
        <v>547</v>
      </c>
      <c r="E256" s="68" t="s">
        <v>417</v>
      </c>
      <c r="F256" s="68"/>
      <c r="G256" s="57">
        <f>G257</f>
        <v>0</v>
      </c>
      <c r="H256" s="99"/>
    </row>
    <row r="257" spans="1:8" ht="25.5" hidden="1">
      <c r="A257" s="47" t="s">
        <v>78</v>
      </c>
      <c r="B257" s="68" t="s">
        <v>317</v>
      </c>
      <c r="C257" s="68" t="s">
        <v>536</v>
      </c>
      <c r="D257" s="68" t="s">
        <v>547</v>
      </c>
      <c r="E257" s="68" t="s">
        <v>417</v>
      </c>
      <c r="F257" s="68" t="s">
        <v>79</v>
      </c>
      <c r="G257" s="57">
        <f>G258</f>
        <v>0</v>
      </c>
      <c r="H257" s="99"/>
    </row>
    <row r="258" spans="1:8" ht="25.5" hidden="1">
      <c r="A258" s="47" t="s">
        <v>81</v>
      </c>
      <c r="B258" s="68" t="s">
        <v>317</v>
      </c>
      <c r="C258" s="68" t="s">
        <v>536</v>
      </c>
      <c r="D258" s="68" t="s">
        <v>547</v>
      </c>
      <c r="E258" s="68" t="s">
        <v>417</v>
      </c>
      <c r="F258" s="68" t="s">
        <v>80</v>
      </c>
      <c r="G258" s="57">
        <v>0</v>
      </c>
      <c r="H258" s="99"/>
    </row>
    <row r="259" spans="1:8" ht="15.75">
      <c r="A259" s="47" t="s">
        <v>13</v>
      </c>
      <c r="B259" s="68" t="s">
        <v>317</v>
      </c>
      <c r="C259" s="68" t="s">
        <v>536</v>
      </c>
      <c r="D259" s="68" t="s">
        <v>547</v>
      </c>
      <c r="E259" s="68" t="s">
        <v>190</v>
      </c>
      <c r="F259" s="68"/>
      <c r="G259" s="57">
        <f>SUM(G260)</f>
        <v>12939</v>
      </c>
      <c r="H259" s="99"/>
    </row>
    <row r="260" spans="1:8" ht="25.5">
      <c r="A260" s="47" t="s">
        <v>191</v>
      </c>
      <c r="B260" s="68" t="s">
        <v>317</v>
      </c>
      <c r="C260" s="68" t="s">
        <v>536</v>
      </c>
      <c r="D260" s="68" t="s">
        <v>547</v>
      </c>
      <c r="E260" s="68" t="s">
        <v>192</v>
      </c>
      <c r="F260" s="68"/>
      <c r="G260" s="57">
        <f>SUM(G261)</f>
        <v>12939</v>
      </c>
      <c r="H260" s="99"/>
    </row>
    <row r="261" spans="1:8" ht="51">
      <c r="A261" s="47" t="s">
        <v>36</v>
      </c>
      <c r="B261" s="68" t="s">
        <v>317</v>
      </c>
      <c r="C261" s="68" t="s">
        <v>536</v>
      </c>
      <c r="D261" s="68" t="s">
        <v>547</v>
      </c>
      <c r="E261" s="68" t="s">
        <v>35</v>
      </c>
      <c r="F261" s="68"/>
      <c r="G261" s="57">
        <f>G262</f>
        <v>12939</v>
      </c>
      <c r="H261" s="99"/>
    </row>
    <row r="262" spans="1:8" ht="15.75">
      <c r="A262" s="47" t="s">
        <v>98</v>
      </c>
      <c r="B262" s="68" t="s">
        <v>317</v>
      </c>
      <c r="C262" s="68" t="s">
        <v>536</v>
      </c>
      <c r="D262" s="68" t="s">
        <v>547</v>
      </c>
      <c r="E262" s="68" t="s">
        <v>35</v>
      </c>
      <c r="F262" s="68" t="s">
        <v>95</v>
      </c>
      <c r="G262" s="57">
        <f>SUM(G263)</f>
        <v>12939</v>
      </c>
      <c r="H262" s="99"/>
    </row>
    <row r="263" spans="1:8" ht="15.75">
      <c r="A263" s="47" t="s">
        <v>561</v>
      </c>
      <c r="B263" s="68" t="s">
        <v>317</v>
      </c>
      <c r="C263" s="68" t="s">
        <v>536</v>
      </c>
      <c r="D263" s="68" t="s">
        <v>547</v>
      </c>
      <c r="E263" s="68" t="s">
        <v>35</v>
      </c>
      <c r="F263" s="68" t="s">
        <v>585</v>
      </c>
      <c r="G263" s="57">
        <v>12939</v>
      </c>
      <c r="H263" s="99"/>
    </row>
    <row r="264" spans="1:8" ht="25.5">
      <c r="A264" s="47" t="s">
        <v>282</v>
      </c>
      <c r="B264" s="68" t="s">
        <v>317</v>
      </c>
      <c r="C264" s="68" t="s">
        <v>536</v>
      </c>
      <c r="D264" s="68" t="s">
        <v>547</v>
      </c>
      <c r="E264" s="68" t="s">
        <v>279</v>
      </c>
      <c r="F264" s="68"/>
      <c r="G264" s="57">
        <f>SUM(G265)</f>
        <v>6941.7</v>
      </c>
      <c r="H264" s="99"/>
    </row>
    <row r="265" spans="1:8" ht="63.75">
      <c r="A265" s="47" t="s">
        <v>283</v>
      </c>
      <c r="B265" s="68" t="s">
        <v>317</v>
      </c>
      <c r="C265" s="68" t="s">
        <v>536</v>
      </c>
      <c r="D265" s="68" t="s">
        <v>547</v>
      </c>
      <c r="E265" s="68" t="s">
        <v>280</v>
      </c>
      <c r="F265" s="68"/>
      <c r="G265" s="57">
        <f>SUM(G266+G269)</f>
        <v>6941.7</v>
      </c>
      <c r="H265" s="99"/>
    </row>
    <row r="266" spans="1:8" ht="42" customHeight="1">
      <c r="A266" s="47" t="s">
        <v>246</v>
      </c>
      <c r="B266" s="68" t="s">
        <v>317</v>
      </c>
      <c r="C266" s="68" t="s">
        <v>536</v>
      </c>
      <c r="D266" s="68" t="s">
        <v>547</v>
      </c>
      <c r="E266" s="68" t="s">
        <v>281</v>
      </c>
      <c r="F266" s="68"/>
      <c r="G266" s="57">
        <f>SUM(G267)</f>
        <v>6861.7</v>
      </c>
      <c r="H266" s="99"/>
    </row>
    <row r="267" spans="1:8" ht="25.5">
      <c r="A267" s="47" t="s">
        <v>78</v>
      </c>
      <c r="B267" s="68" t="s">
        <v>317</v>
      </c>
      <c r="C267" s="68" t="s">
        <v>536</v>
      </c>
      <c r="D267" s="68" t="s">
        <v>547</v>
      </c>
      <c r="E267" s="68" t="s">
        <v>281</v>
      </c>
      <c r="F267" s="68" t="s">
        <v>79</v>
      </c>
      <c r="G267" s="57">
        <f>SUM(G268)</f>
        <v>6861.7</v>
      </c>
      <c r="H267" s="99"/>
    </row>
    <row r="268" spans="1:8" ht="27.75" customHeight="1">
      <c r="A268" s="47" t="s">
        <v>81</v>
      </c>
      <c r="B268" s="68" t="s">
        <v>317</v>
      </c>
      <c r="C268" s="68" t="s">
        <v>536</v>
      </c>
      <c r="D268" s="68" t="s">
        <v>547</v>
      </c>
      <c r="E268" s="68" t="s">
        <v>281</v>
      </c>
      <c r="F268" s="68" t="s">
        <v>80</v>
      </c>
      <c r="G268" s="57">
        <v>6861.7</v>
      </c>
      <c r="H268" s="99"/>
    </row>
    <row r="269" spans="1:8" ht="25.5">
      <c r="A269" s="47" t="s">
        <v>591</v>
      </c>
      <c r="B269" s="68" t="s">
        <v>317</v>
      </c>
      <c r="C269" s="68" t="s">
        <v>536</v>
      </c>
      <c r="D269" s="68" t="s">
        <v>547</v>
      </c>
      <c r="E269" s="68" t="s">
        <v>592</v>
      </c>
      <c r="F269" s="68"/>
      <c r="G269" s="57">
        <f>SUM(G270)</f>
        <v>80</v>
      </c>
      <c r="H269" s="99"/>
    </row>
    <row r="270" spans="1:8" ht="25.5">
      <c r="A270" s="47" t="s">
        <v>78</v>
      </c>
      <c r="B270" s="68" t="s">
        <v>317</v>
      </c>
      <c r="C270" s="68" t="s">
        <v>536</v>
      </c>
      <c r="D270" s="68" t="s">
        <v>547</v>
      </c>
      <c r="E270" s="68" t="s">
        <v>592</v>
      </c>
      <c r="F270" s="68" t="s">
        <v>79</v>
      </c>
      <c r="G270" s="57">
        <f>SUM(G271)</f>
        <v>80</v>
      </c>
      <c r="H270" s="99"/>
    </row>
    <row r="271" spans="1:8" ht="30.75" customHeight="1">
      <c r="A271" s="47" t="s">
        <v>81</v>
      </c>
      <c r="B271" s="68" t="s">
        <v>317</v>
      </c>
      <c r="C271" s="68" t="s">
        <v>536</v>
      </c>
      <c r="D271" s="68" t="s">
        <v>547</v>
      </c>
      <c r="E271" s="68" t="s">
        <v>592</v>
      </c>
      <c r="F271" s="68" t="s">
        <v>80</v>
      </c>
      <c r="G271" s="57">
        <v>80</v>
      </c>
      <c r="H271" s="99"/>
    </row>
    <row r="272" spans="1:8" ht="15.75">
      <c r="A272" s="47" t="s">
        <v>352</v>
      </c>
      <c r="B272" s="68" t="s">
        <v>317</v>
      </c>
      <c r="C272" s="68" t="s">
        <v>536</v>
      </c>
      <c r="D272" s="68" t="s">
        <v>581</v>
      </c>
      <c r="E272" s="68"/>
      <c r="F272" s="68"/>
      <c r="G272" s="57">
        <f>G273+G286+G280</f>
        <v>465.2</v>
      </c>
      <c r="H272" s="99"/>
    </row>
    <row r="273" spans="1:8" ht="15.75">
      <c r="A273" s="47" t="s">
        <v>3</v>
      </c>
      <c r="B273" s="68" t="s">
        <v>317</v>
      </c>
      <c r="C273" s="68" t="s">
        <v>536</v>
      </c>
      <c r="D273" s="68" t="s">
        <v>581</v>
      </c>
      <c r="E273" s="68" t="s">
        <v>170</v>
      </c>
      <c r="F273" s="68"/>
      <c r="G273" s="57">
        <f>G274</f>
        <v>400.2</v>
      </c>
      <c r="H273" s="99"/>
    </row>
    <row r="274" spans="1:8" ht="25.5">
      <c r="A274" s="47" t="s">
        <v>294</v>
      </c>
      <c r="B274" s="68" t="s">
        <v>317</v>
      </c>
      <c r="C274" s="68" t="s">
        <v>536</v>
      </c>
      <c r="D274" s="68" t="s">
        <v>581</v>
      </c>
      <c r="E274" s="68" t="s">
        <v>295</v>
      </c>
      <c r="F274" s="68"/>
      <c r="G274" s="57">
        <f>G275</f>
        <v>400.2</v>
      </c>
      <c r="H274" s="99"/>
    </row>
    <row r="275" spans="1:8" ht="15.75">
      <c r="A275" s="47" t="s">
        <v>154</v>
      </c>
      <c r="B275" s="68" t="s">
        <v>317</v>
      </c>
      <c r="C275" s="68" t="s">
        <v>536</v>
      </c>
      <c r="D275" s="68" t="s">
        <v>581</v>
      </c>
      <c r="E275" s="68" t="s">
        <v>296</v>
      </c>
      <c r="F275" s="68"/>
      <c r="G275" s="57">
        <f>G278+G276</f>
        <v>400.2</v>
      </c>
      <c r="H275" s="99"/>
    </row>
    <row r="276" spans="1:8" ht="25.5">
      <c r="A276" s="47" t="s">
        <v>78</v>
      </c>
      <c r="B276" s="68" t="s">
        <v>317</v>
      </c>
      <c r="C276" s="68" t="s">
        <v>536</v>
      </c>
      <c r="D276" s="68" t="s">
        <v>581</v>
      </c>
      <c r="E276" s="68" t="s">
        <v>296</v>
      </c>
      <c r="F276" s="68" t="s">
        <v>79</v>
      </c>
      <c r="G276" s="57">
        <f>G277</f>
        <v>298.2</v>
      </c>
      <c r="H276" s="99"/>
    </row>
    <row r="277" spans="1:8" ht="25.5">
      <c r="A277" s="47" t="s">
        <v>81</v>
      </c>
      <c r="B277" s="68" t="s">
        <v>317</v>
      </c>
      <c r="C277" s="68" t="s">
        <v>536</v>
      </c>
      <c r="D277" s="68" t="s">
        <v>581</v>
      </c>
      <c r="E277" s="68" t="s">
        <v>296</v>
      </c>
      <c r="F277" s="68" t="s">
        <v>80</v>
      </c>
      <c r="G277" s="57">
        <v>298.2</v>
      </c>
      <c r="H277" s="99"/>
    </row>
    <row r="278" spans="1:8" ht="15.75">
      <c r="A278" s="47" t="s">
        <v>82</v>
      </c>
      <c r="B278" s="68" t="s">
        <v>317</v>
      </c>
      <c r="C278" s="68" t="s">
        <v>536</v>
      </c>
      <c r="D278" s="68" t="s">
        <v>581</v>
      </c>
      <c r="E278" s="68" t="s">
        <v>296</v>
      </c>
      <c r="F278" s="68" t="s">
        <v>84</v>
      </c>
      <c r="G278" s="57">
        <f>G279</f>
        <v>102</v>
      </c>
      <c r="H278" s="99"/>
    </row>
    <row r="279" spans="1:8" ht="15.75">
      <c r="A279" s="47" t="s">
        <v>116</v>
      </c>
      <c r="B279" s="68" t="s">
        <v>317</v>
      </c>
      <c r="C279" s="68" t="s">
        <v>536</v>
      </c>
      <c r="D279" s="68" t="s">
        <v>581</v>
      </c>
      <c r="E279" s="68" t="s">
        <v>296</v>
      </c>
      <c r="F279" s="68" t="s">
        <v>115</v>
      </c>
      <c r="G279" s="57">
        <v>102</v>
      </c>
      <c r="H279" s="99"/>
    </row>
    <row r="280" spans="1:8" ht="38.25">
      <c r="A280" s="47" t="s">
        <v>49</v>
      </c>
      <c r="B280" s="68" t="s">
        <v>317</v>
      </c>
      <c r="C280" s="68" t="s">
        <v>536</v>
      </c>
      <c r="D280" s="68" t="s">
        <v>581</v>
      </c>
      <c r="E280" s="68" t="s">
        <v>50</v>
      </c>
      <c r="F280" s="68"/>
      <c r="G280" s="57">
        <f>SUM(G281)</f>
        <v>20</v>
      </c>
      <c r="H280" s="99"/>
    </row>
    <row r="281" spans="1:8" ht="38.25">
      <c r="A281" s="47" t="s">
        <v>272</v>
      </c>
      <c r="B281" s="68" t="s">
        <v>317</v>
      </c>
      <c r="C281" s="68" t="s">
        <v>536</v>
      </c>
      <c r="D281" s="68" t="s">
        <v>581</v>
      </c>
      <c r="E281" s="68" t="s">
        <v>273</v>
      </c>
      <c r="F281" s="68"/>
      <c r="G281" s="57">
        <f>SUM(G282)</f>
        <v>20</v>
      </c>
      <c r="H281" s="99"/>
    </row>
    <row r="282" spans="1:8" ht="25.5">
      <c r="A282" s="47" t="s">
        <v>586</v>
      </c>
      <c r="B282" s="68" t="s">
        <v>317</v>
      </c>
      <c r="C282" s="68" t="s">
        <v>536</v>
      </c>
      <c r="D282" s="68" t="s">
        <v>581</v>
      </c>
      <c r="E282" s="68" t="s">
        <v>274</v>
      </c>
      <c r="F282" s="68"/>
      <c r="G282" s="57">
        <f>SUM(G283)</f>
        <v>20</v>
      </c>
      <c r="H282" s="99"/>
    </row>
    <row r="283" spans="1:8" ht="38.25">
      <c r="A283" s="47" t="s">
        <v>276</v>
      </c>
      <c r="B283" s="68" t="s">
        <v>317</v>
      </c>
      <c r="C283" s="68" t="s">
        <v>536</v>
      </c>
      <c r="D283" s="68" t="s">
        <v>581</v>
      </c>
      <c r="E283" s="68" t="s">
        <v>275</v>
      </c>
      <c r="F283" s="68"/>
      <c r="G283" s="57">
        <f>SUM(G284)</f>
        <v>20</v>
      </c>
      <c r="H283" s="99"/>
    </row>
    <row r="284" spans="1:8" ht="15.75">
      <c r="A284" s="47" t="s">
        <v>82</v>
      </c>
      <c r="B284" s="68" t="s">
        <v>317</v>
      </c>
      <c r="C284" s="68" t="s">
        <v>536</v>
      </c>
      <c r="D284" s="68" t="s">
        <v>581</v>
      </c>
      <c r="E284" s="68" t="s">
        <v>275</v>
      </c>
      <c r="F284" s="68" t="s">
        <v>84</v>
      </c>
      <c r="G284" s="57">
        <f>SUM(G285)</f>
        <v>20</v>
      </c>
      <c r="H284" s="99"/>
    </row>
    <row r="285" spans="1:8" ht="38.25">
      <c r="A285" s="47" t="s">
        <v>278</v>
      </c>
      <c r="B285" s="68" t="s">
        <v>317</v>
      </c>
      <c r="C285" s="68" t="s">
        <v>536</v>
      </c>
      <c r="D285" s="68" t="s">
        <v>581</v>
      </c>
      <c r="E285" s="68" t="s">
        <v>275</v>
      </c>
      <c r="F285" s="68" t="s">
        <v>277</v>
      </c>
      <c r="G285" s="57">
        <v>20</v>
      </c>
      <c r="H285" s="99"/>
    </row>
    <row r="286" spans="1:8" ht="38.25">
      <c r="A286" s="47" t="s">
        <v>345</v>
      </c>
      <c r="B286" s="68" t="s">
        <v>317</v>
      </c>
      <c r="C286" s="68" t="s">
        <v>536</v>
      </c>
      <c r="D286" s="68" t="s">
        <v>581</v>
      </c>
      <c r="E286" s="68" t="s">
        <v>506</v>
      </c>
      <c r="F286" s="68"/>
      <c r="G286" s="57">
        <f>G287+G291</f>
        <v>45</v>
      </c>
      <c r="H286" s="99"/>
    </row>
    <row r="287" spans="1:8" ht="63.75">
      <c r="A287" s="47" t="s">
        <v>465</v>
      </c>
      <c r="B287" s="68" t="s">
        <v>317</v>
      </c>
      <c r="C287" s="68" t="s">
        <v>536</v>
      </c>
      <c r="D287" s="68" t="s">
        <v>581</v>
      </c>
      <c r="E287" s="68" t="s">
        <v>466</v>
      </c>
      <c r="F287" s="68"/>
      <c r="G287" s="57">
        <f>G288</f>
        <v>20</v>
      </c>
      <c r="H287" s="99"/>
    </row>
    <row r="288" spans="1:8" ht="15.75">
      <c r="A288" s="47" t="s">
        <v>310</v>
      </c>
      <c r="B288" s="68" t="s">
        <v>317</v>
      </c>
      <c r="C288" s="68" t="s">
        <v>536</v>
      </c>
      <c r="D288" s="68" t="s">
        <v>581</v>
      </c>
      <c r="E288" s="68" t="s">
        <v>467</v>
      </c>
      <c r="F288" s="68"/>
      <c r="G288" s="57">
        <f>G289</f>
        <v>20</v>
      </c>
      <c r="H288" s="99"/>
    </row>
    <row r="289" spans="1:8" ht="25.5">
      <c r="A289" s="47" t="s">
        <v>78</v>
      </c>
      <c r="B289" s="68" t="s">
        <v>317</v>
      </c>
      <c r="C289" s="68" t="s">
        <v>536</v>
      </c>
      <c r="D289" s="68" t="s">
        <v>581</v>
      </c>
      <c r="E289" s="68" t="s">
        <v>467</v>
      </c>
      <c r="F289" s="68" t="s">
        <v>79</v>
      </c>
      <c r="G289" s="57">
        <f>G290</f>
        <v>20</v>
      </c>
      <c r="H289" s="99"/>
    </row>
    <row r="290" spans="1:8" ht="25.5">
      <c r="A290" s="47" t="s">
        <v>81</v>
      </c>
      <c r="B290" s="68" t="s">
        <v>317</v>
      </c>
      <c r="C290" s="68" t="s">
        <v>536</v>
      </c>
      <c r="D290" s="68" t="s">
        <v>581</v>
      </c>
      <c r="E290" s="68" t="s">
        <v>467</v>
      </c>
      <c r="F290" s="68" t="s">
        <v>80</v>
      </c>
      <c r="G290" s="57">
        <v>20</v>
      </c>
      <c r="H290" s="99"/>
    </row>
    <row r="291" spans="1:8" ht="25.5">
      <c r="A291" s="47" t="s">
        <v>346</v>
      </c>
      <c r="B291" s="68" t="s">
        <v>317</v>
      </c>
      <c r="C291" s="68" t="s">
        <v>536</v>
      </c>
      <c r="D291" s="68" t="s">
        <v>581</v>
      </c>
      <c r="E291" s="68" t="s">
        <v>469</v>
      </c>
      <c r="F291" s="68"/>
      <c r="G291" s="57">
        <f>G292</f>
        <v>25</v>
      </c>
      <c r="H291" s="99"/>
    </row>
    <row r="292" spans="1:8" ht="15.75">
      <c r="A292" s="47" t="s">
        <v>310</v>
      </c>
      <c r="B292" s="68" t="s">
        <v>317</v>
      </c>
      <c r="C292" s="68" t="s">
        <v>536</v>
      </c>
      <c r="D292" s="68" t="s">
        <v>581</v>
      </c>
      <c r="E292" s="68" t="s">
        <v>470</v>
      </c>
      <c r="F292" s="68"/>
      <c r="G292" s="57">
        <f>G293</f>
        <v>25</v>
      </c>
      <c r="H292" s="99"/>
    </row>
    <row r="293" spans="1:8" ht="25.5">
      <c r="A293" s="47" t="s">
        <v>78</v>
      </c>
      <c r="B293" s="68" t="s">
        <v>317</v>
      </c>
      <c r="C293" s="68" t="s">
        <v>536</v>
      </c>
      <c r="D293" s="68" t="s">
        <v>581</v>
      </c>
      <c r="E293" s="68" t="s">
        <v>470</v>
      </c>
      <c r="F293" s="68" t="s">
        <v>79</v>
      </c>
      <c r="G293" s="57">
        <f>G294</f>
        <v>25</v>
      </c>
      <c r="H293" s="99"/>
    </row>
    <row r="294" spans="1:8" ht="25.5">
      <c r="A294" s="47" t="s">
        <v>81</v>
      </c>
      <c r="B294" s="68" t="s">
        <v>317</v>
      </c>
      <c r="C294" s="68" t="s">
        <v>536</v>
      </c>
      <c r="D294" s="68" t="s">
        <v>581</v>
      </c>
      <c r="E294" s="68" t="s">
        <v>470</v>
      </c>
      <c r="F294" s="68" t="s">
        <v>80</v>
      </c>
      <c r="G294" s="57">
        <v>25</v>
      </c>
      <c r="H294" s="99"/>
    </row>
    <row r="295" spans="1:8" ht="15.75">
      <c r="A295" s="47" t="s">
        <v>125</v>
      </c>
      <c r="B295" s="68" t="s">
        <v>317</v>
      </c>
      <c r="C295" s="68" t="s">
        <v>127</v>
      </c>
      <c r="D295" s="68"/>
      <c r="E295" s="68"/>
      <c r="F295" s="68"/>
      <c r="G295" s="57">
        <f aca="true" t="shared" si="0" ref="G295:G300">SUM(G296)</f>
        <v>22</v>
      </c>
      <c r="H295" s="99"/>
    </row>
    <row r="296" spans="1:8" ht="15.75">
      <c r="A296" s="47" t="s">
        <v>268</v>
      </c>
      <c r="B296" s="68" t="s">
        <v>317</v>
      </c>
      <c r="C296" s="68" t="s">
        <v>127</v>
      </c>
      <c r="D296" s="68" t="s">
        <v>535</v>
      </c>
      <c r="E296" s="68"/>
      <c r="F296" s="68"/>
      <c r="G296" s="57">
        <f t="shared" si="0"/>
        <v>22</v>
      </c>
      <c r="H296" s="99"/>
    </row>
    <row r="297" spans="1:8" ht="15.75">
      <c r="A297" s="47" t="s">
        <v>3</v>
      </c>
      <c r="B297" s="68" t="s">
        <v>317</v>
      </c>
      <c r="C297" s="68" t="s">
        <v>127</v>
      </c>
      <c r="D297" s="68" t="s">
        <v>535</v>
      </c>
      <c r="E297" s="66" t="s">
        <v>170</v>
      </c>
      <c r="F297" s="68"/>
      <c r="G297" s="57">
        <f t="shared" si="0"/>
        <v>22</v>
      </c>
      <c r="H297" s="99"/>
    </row>
    <row r="298" spans="1:8" ht="15.75">
      <c r="A298" s="47" t="s">
        <v>269</v>
      </c>
      <c r="B298" s="68" t="s">
        <v>317</v>
      </c>
      <c r="C298" s="68" t="s">
        <v>127</v>
      </c>
      <c r="D298" s="68" t="s">
        <v>535</v>
      </c>
      <c r="E298" s="66" t="s">
        <v>297</v>
      </c>
      <c r="F298" s="68"/>
      <c r="G298" s="57">
        <f t="shared" si="0"/>
        <v>22</v>
      </c>
      <c r="H298" s="99"/>
    </row>
    <row r="299" spans="1:8" ht="25.5">
      <c r="A299" s="47" t="s">
        <v>271</v>
      </c>
      <c r="B299" s="68" t="s">
        <v>317</v>
      </c>
      <c r="C299" s="68" t="s">
        <v>127</v>
      </c>
      <c r="D299" s="68" t="s">
        <v>535</v>
      </c>
      <c r="E299" s="66" t="s">
        <v>270</v>
      </c>
      <c r="F299" s="68"/>
      <c r="G299" s="57">
        <f t="shared" si="0"/>
        <v>22</v>
      </c>
      <c r="H299" s="99"/>
    </row>
    <row r="300" spans="1:8" ht="25.5">
      <c r="A300" s="47" t="s">
        <v>78</v>
      </c>
      <c r="B300" s="68" t="s">
        <v>317</v>
      </c>
      <c r="C300" s="68" t="s">
        <v>127</v>
      </c>
      <c r="D300" s="68" t="s">
        <v>535</v>
      </c>
      <c r="E300" s="66" t="s">
        <v>270</v>
      </c>
      <c r="F300" s="68" t="s">
        <v>79</v>
      </c>
      <c r="G300" s="57">
        <f t="shared" si="0"/>
        <v>22</v>
      </c>
      <c r="H300" s="99"/>
    </row>
    <row r="301" spans="1:8" ht="25.5">
      <c r="A301" s="47" t="s">
        <v>81</v>
      </c>
      <c r="B301" s="68" t="s">
        <v>317</v>
      </c>
      <c r="C301" s="68" t="s">
        <v>127</v>
      </c>
      <c r="D301" s="68" t="s">
        <v>535</v>
      </c>
      <c r="E301" s="66" t="s">
        <v>270</v>
      </c>
      <c r="F301" s="68" t="s">
        <v>80</v>
      </c>
      <c r="G301" s="57">
        <v>22</v>
      </c>
      <c r="H301" s="99"/>
    </row>
    <row r="302" spans="1:8" ht="15.75">
      <c r="A302" s="46" t="s">
        <v>545</v>
      </c>
      <c r="B302" s="68" t="s">
        <v>317</v>
      </c>
      <c r="C302" s="68" t="s">
        <v>537</v>
      </c>
      <c r="D302" s="68"/>
      <c r="E302" s="68"/>
      <c r="F302" s="68"/>
      <c r="G302" s="57">
        <f>SUM(G303)</f>
        <v>5341.9</v>
      </c>
      <c r="H302" s="99"/>
    </row>
    <row r="303" spans="1:8" ht="15.75">
      <c r="A303" s="46" t="s">
        <v>353</v>
      </c>
      <c r="B303" s="68" t="s">
        <v>317</v>
      </c>
      <c r="C303" s="68" t="s">
        <v>537</v>
      </c>
      <c r="D303" s="68" t="s">
        <v>537</v>
      </c>
      <c r="E303" s="68"/>
      <c r="F303" s="68"/>
      <c r="G303" s="57">
        <f>SUM(G312+G304)</f>
        <v>5341.9</v>
      </c>
      <c r="H303" s="99"/>
    </row>
    <row r="304" spans="1:8" ht="15.75">
      <c r="A304" s="47" t="s">
        <v>3</v>
      </c>
      <c r="B304" s="68" t="s">
        <v>317</v>
      </c>
      <c r="C304" s="66" t="s">
        <v>537</v>
      </c>
      <c r="D304" s="66" t="s">
        <v>537</v>
      </c>
      <c r="E304" s="66" t="s">
        <v>170</v>
      </c>
      <c r="F304" s="68"/>
      <c r="G304" s="57">
        <f>G305</f>
        <v>893</v>
      </c>
      <c r="H304" s="99"/>
    </row>
    <row r="305" spans="1:8" ht="25.5">
      <c r="A305" s="47" t="s">
        <v>294</v>
      </c>
      <c r="B305" s="68" t="s">
        <v>317</v>
      </c>
      <c r="C305" s="66" t="s">
        <v>537</v>
      </c>
      <c r="D305" s="66" t="s">
        <v>537</v>
      </c>
      <c r="E305" s="66" t="s">
        <v>295</v>
      </c>
      <c r="F305" s="68"/>
      <c r="G305" s="57">
        <f>SUM(G306+G309)</f>
        <v>893</v>
      </c>
      <c r="H305" s="99"/>
    </row>
    <row r="306" spans="1:8" ht="38.25">
      <c r="A306" s="47" t="s">
        <v>460</v>
      </c>
      <c r="B306" s="68" t="s">
        <v>317</v>
      </c>
      <c r="C306" s="66" t="s">
        <v>537</v>
      </c>
      <c r="D306" s="66" t="s">
        <v>537</v>
      </c>
      <c r="E306" s="66" t="s">
        <v>461</v>
      </c>
      <c r="F306" s="68"/>
      <c r="G306" s="57">
        <f>SUM(G307)</f>
        <v>300.1</v>
      </c>
      <c r="H306" s="99"/>
    </row>
    <row r="307" spans="1:8" ht="25.5">
      <c r="A307" s="46" t="s">
        <v>15</v>
      </c>
      <c r="B307" s="68" t="s">
        <v>317</v>
      </c>
      <c r="C307" s="66" t="s">
        <v>537</v>
      </c>
      <c r="D307" s="66" t="s">
        <v>537</v>
      </c>
      <c r="E307" s="66" t="s">
        <v>461</v>
      </c>
      <c r="F307" s="68" t="s">
        <v>30</v>
      </c>
      <c r="G307" s="57">
        <f>SUM(G308)</f>
        <v>300.1</v>
      </c>
      <c r="H307" s="99"/>
    </row>
    <row r="308" spans="1:8" ht="15.75">
      <c r="A308" s="46" t="s">
        <v>31</v>
      </c>
      <c r="B308" s="68" t="s">
        <v>317</v>
      </c>
      <c r="C308" s="66" t="s">
        <v>537</v>
      </c>
      <c r="D308" s="66" t="s">
        <v>537</v>
      </c>
      <c r="E308" s="66" t="s">
        <v>461</v>
      </c>
      <c r="F308" s="66" t="s">
        <v>32</v>
      </c>
      <c r="G308" s="57">
        <v>300.1</v>
      </c>
      <c r="H308" s="99"/>
    </row>
    <row r="309" spans="1:8" ht="15.75">
      <c r="A309" s="46" t="s">
        <v>154</v>
      </c>
      <c r="B309" s="68" t="s">
        <v>317</v>
      </c>
      <c r="C309" s="66" t="s">
        <v>537</v>
      </c>
      <c r="D309" s="66" t="s">
        <v>537</v>
      </c>
      <c r="E309" s="66" t="s">
        <v>296</v>
      </c>
      <c r="F309" s="66"/>
      <c r="G309" s="57">
        <f>G310</f>
        <v>592.9</v>
      </c>
      <c r="H309" s="99"/>
    </row>
    <row r="310" spans="1:8" ht="25.5">
      <c r="A310" s="46" t="s">
        <v>15</v>
      </c>
      <c r="B310" s="68" t="s">
        <v>317</v>
      </c>
      <c r="C310" s="66" t="s">
        <v>537</v>
      </c>
      <c r="D310" s="66" t="s">
        <v>537</v>
      </c>
      <c r="E310" s="66" t="s">
        <v>296</v>
      </c>
      <c r="F310" s="66" t="s">
        <v>30</v>
      </c>
      <c r="G310" s="57">
        <f>G311</f>
        <v>592.9</v>
      </c>
      <c r="H310" s="99"/>
    </row>
    <row r="311" spans="1:8" ht="15.75">
      <c r="A311" s="46" t="s">
        <v>31</v>
      </c>
      <c r="B311" s="68" t="s">
        <v>317</v>
      </c>
      <c r="C311" s="66" t="s">
        <v>537</v>
      </c>
      <c r="D311" s="66" t="s">
        <v>537</v>
      </c>
      <c r="E311" s="66" t="s">
        <v>296</v>
      </c>
      <c r="F311" s="66" t="s">
        <v>32</v>
      </c>
      <c r="G311" s="57">
        <v>592.9</v>
      </c>
      <c r="H311" s="99"/>
    </row>
    <row r="312" spans="1:8" ht="38.25">
      <c r="A312" s="47" t="s">
        <v>121</v>
      </c>
      <c r="B312" s="68" t="s">
        <v>317</v>
      </c>
      <c r="C312" s="66" t="s">
        <v>537</v>
      </c>
      <c r="D312" s="66" t="s">
        <v>537</v>
      </c>
      <c r="E312" s="66" t="s">
        <v>201</v>
      </c>
      <c r="F312" s="68"/>
      <c r="G312" s="57">
        <f>SUM(G313)</f>
        <v>4448.9</v>
      </c>
      <c r="H312" s="99"/>
    </row>
    <row r="313" spans="1:8" ht="25.5">
      <c r="A313" s="47" t="s">
        <v>124</v>
      </c>
      <c r="B313" s="68" t="s">
        <v>317</v>
      </c>
      <c r="C313" s="66" t="s">
        <v>537</v>
      </c>
      <c r="D313" s="66" t="s">
        <v>537</v>
      </c>
      <c r="E313" s="66" t="s">
        <v>202</v>
      </c>
      <c r="F313" s="68"/>
      <c r="G313" s="57">
        <f>SUM(G314)</f>
        <v>4448.9</v>
      </c>
      <c r="H313" s="99"/>
    </row>
    <row r="314" spans="1:8" ht="25.5">
      <c r="A314" s="47" t="s">
        <v>354</v>
      </c>
      <c r="B314" s="68" t="s">
        <v>317</v>
      </c>
      <c r="C314" s="66" t="s">
        <v>537</v>
      </c>
      <c r="D314" s="66" t="s">
        <v>537</v>
      </c>
      <c r="E314" s="66" t="s">
        <v>451</v>
      </c>
      <c r="F314" s="68"/>
      <c r="G314" s="57">
        <f>SUM(G315)</f>
        <v>4448.9</v>
      </c>
      <c r="H314" s="99"/>
    </row>
    <row r="315" spans="1:8" ht="38.25">
      <c r="A315" s="47" t="s">
        <v>355</v>
      </c>
      <c r="B315" s="68" t="s">
        <v>317</v>
      </c>
      <c r="C315" s="66" t="s">
        <v>537</v>
      </c>
      <c r="D315" s="66" t="s">
        <v>537</v>
      </c>
      <c r="E315" s="66" t="s">
        <v>214</v>
      </c>
      <c r="F315" s="68"/>
      <c r="G315" s="57">
        <f>SUM(G316)</f>
        <v>4448.9</v>
      </c>
      <c r="H315" s="99"/>
    </row>
    <row r="316" spans="1:8" ht="25.5">
      <c r="A316" s="46" t="s">
        <v>15</v>
      </c>
      <c r="B316" s="68" t="s">
        <v>317</v>
      </c>
      <c r="C316" s="66" t="s">
        <v>537</v>
      </c>
      <c r="D316" s="66" t="s">
        <v>537</v>
      </c>
      <c r="E316" s="66" t="s">
        <v>214</v>
      </c>
      <c r="F316" s="68" t="s">
        <v>30</v>
      </c>
      <c r="G316" s="57">
        <f>SUM(G317)</f>
        <v>4448.9</v>
      </c>
      <c r="H316" s="99"/>
    </row>
    <row r="317" spans="1:8" ht="15.75">
      <c r="A317" s="46" t="s">
        <v>31</v>
      </c>
      <c r="B317" s="68" t="s">
        <v>317</v>
      </c>
      <c r="C317" s="66" t="s">
        <v>537</v>
      </c>
      <c r="D317" s="66" t="s">
        <v>537</v>
      </c>
      <c r="E317" s="66" t="s">
        <v>214</v>
      </c>
      <c r="F317" s="66" t="s">
        <v>32</v>
      </c>
      <c r="G317" s="57">
        <v>4448.9</v>
      </c>
      <c r="H317" s="99"/>
    </row>
    <row r="318" spans="1:8" s="45" customFormat="1" ht="15.75">
      <c r="A318" s="46" t="s">
        <v>532</v>
      </c>
      <c r="B318" s="68" t="s">
        <v>317</v>
      </c>
      <c r="C318" s="68">
        <v>10</v>
      </c>
      <c r="D318" s="68"/>
      <c r="E318" s="68"/>
      <c r="F318" s="68"/>
      <c r="G318" s="56">
        <f>SUM(G319+G327)</f>
        <v>18545.100000000002</v>
      </c>
      <c r="H318" s="98"/>
    </row>
    <row r="319" spans="1:8" ht="15.75">
      <c r="A319" s="46" t="s">
        <v>533</v>
      </c>
      <c r="B319" s="68" t="s">
        <v>317</v>
      </c>
      <c r="C319" s="68">
        <v>10</v>
      </c>
      <c r="D319" s="68" t="s">
        <v>535</v>
      </c>
      <c r="E319" s="68"/>
      <c r="F319" s="68"/>
      <c r="G319" s="56">
        <f>SUM(G320)</f>
        <v>2167.7</v>
      </c>
      <c r="H319" s="98"/>
    </row>
    <row r="320" spans="1:8" ht="25.5">
      <c r="A320" s="47" t="s">
        <v>256</v>
      </c>
      <c r="B320" s="66" t="s">
        <v>317</v>
      </c>
      <c r="C320" s="66">
        <v>10</v>
      </c>
      <c r="D320" s="66" t="s">
        <v>535</v>
      </c>
      <c r="E320" s="66" t="s">
        <v>182</v>
      </c>
      <c r="F320" s="66"/>
      <c r="G320" s="55">
        <f>G321</f>
        <v>2167.7</v>
      </c>
      <c r="H320" s="100"/>
    </row>
    <row r="321" spans="1:8" ht="15.75">
      <c r="A321" s="47" t="s">
        <v>356</v>
      </c>
      <c r="B321" s="66" t="s">
        <v>317</v>
      </c>
      <c r="C321" s="66" t="s">
        <v>551</v>
      </c>
      <c r="D321" s="66" t="s">
        <v>535</v>
      </c>
      <c r="E321" s="66" t="s">
        <v>183</v>
      </c>
      <c r="F321" s="66"/>
      <c r="G321" s="55">
        <f>G322</f>
        <v>2167.7</v>
      </c>
      <c r="H321" s="100"/>
    </row>
    <row r="322" spans="1:8" ht="15.75">
      <c r="A322" s="47" t="s">
        <v>132</v>
      </c>
      <c r="B322" s="66" t="s">
        <v>317</v>
      </c>
      <c r="C322" s="66">
        <v>10</v>
      </c>
      <c r="D322" s="66" t="s">
        <v>535</v>
      </c>
      <c r="E322" s="66" t="s">
        <v>357</v>
      </c>
      <c r="F322" s="66"/>
      <c r="G322" s="55">
        <f>G325+G323</f>
        <v>2167.7</v>
      </c>
      <c r="H322" s="100"/>
    </row>
    <row r="323" spans="1:8" ht="25.5">
      <c r="A323" s="47" t="s">
        <v>78</v>
      </c>
      <c r="B323" s="66" t="s">
        <v>317</v>
      </c>
      <c r="C323" s="66">
        <v>10</v>
      </c>
      <c r="D323" s="66" t="s">
        <v>535</v>
      </c>
      <c r="E323" s="66" t="s">
        <v>357</v>
      </c>
      <c r="F323" s="66" t="s">
        <v>79</v>
      </c>
      <c r="G323" s="55">
        <f>G324</f>
        <v>42.5</v>
      </c>
      <c r="H323" s="100"/>
    </row>
    <row r="324" spans="1:8" ht="25.5">
      <c r="A324" s="47" t="s">
        <v>81</v>
      </c>
      <c r="B324" s="66" t="s">
        <v>317</v>
      </c>
      <c r="C324" s="66">
        <v>10</v>
      </c>
      <c r="D324" s="66" t="s">
        <v>535</v>
      </c>
      <c r="E324" s="66" t="s">
        <v>357</v>
      </c>
      <c r="F324" s="66" t="s">
        <v>80</v>
      </c>
      <c r="G324" s="55">
        <v>42.5</v>
      </c>
      <c r="H324" s="100"/>
    </row>
    <row r="325" spans="1:8" ht="15.75">
      <c r="A325" s="47" t="s">
        <v>90</v>
      </c>
      <c r="B325" s="66" t="s">
        <v>317</v>
      </c>
      <c r="C325" s="66">
        <v>10</v>
      </c>
      <c r="D325" s="66" t="s">
        <v>535</v>
      </c>
      <c r="E325" s="66" t="s">
        <v>357</v>
      </c>
      <c r="F325" s="66" t="s">
        <v>91</v>
      </c>
      <c r="G325" s="55">
        <f>G326</f>
        <v>2125.2</v>
      </c>
      <c r="H325" s="100"/>
    </row>
    <row r="326" spans="1:8" ht="15.75">
      <c r="A326" s="47" t="s">
        <v>89</v>
      </c>
      <c r="B326" s="66" t="s">
        <v>317</v>
      </c>
      <c r="C326" s="66">
        <v>10</v>
      </c>
      <c r="D326" s="66" t="s">
        <v>535</v>
      </c>
      <c r="E326" s="66" t="s">
        <v>357</v>
      </c>
      <c r="F326" s="66" t="s">
        <v>92</v>
      </c>
      <c r="G326" s="70">
        <v>2125.2</v>
      </c>
      <c r="H326" s="101"/>
    </row>
    <row r="327" spans="1:8" ht="15.75">
      <c r="A327" s="46" t="s">
        <v>541</v>
      </c>
      <c r="B327" s="68" t="s">
        <v>317</v>
      </c>
      <c r="C327" s="68" t="s">
        <v>551</v>
      </c>
      <c r="D327" s="68" t="s">
        <v>539</v>
      </c>
      <c r="E327" s="68"/>
      <c r="F327" s="68"/>
      <c r="G327" s="57">
        <f>SUM(G335+G328+G349+G366)</f>
        <v>16377.400000000001</v>
      </c>
      <c r="H327" s="99"/>
    </row>
    <row r="328" spans="1:8" ht="15.75">
      <c r="A328" s="46" t="s">
        <v>7</v>
      </c>
      <c r="B328" s="68" t="s">
        <v>318</v>
      </c>
      <c r="C328" s="68" t="s">
        <v>551</v>
      </c>
      <c r="D328" s="68" t="s">
        <v>539</v>
      </c>
      <c r="E328" s="68" t="s">
        <v>180</v>
      </c>
      <c r="F328" s="72"/>
      <c r="G328" s="57">
        <f>SUM(G329)</f>
        <v>13141.2</v>
      </c>
      <c r="H328" s="99"/>
    </row>
    <row r="329" spans="1:8" ht="38.25">
      <c r="A329" s="46" t="s">
        <v>0</v>
      </c>
      <c r="B329" s="68" t="s">
        <v>317</v>
      </c>
      <c r="C329" s="68" t="s">
        <v>551</v>
      </c>
      <c r="D329" s="68" t="s">
        <v>539</v>
      </c>
      <c r="E329" s="68" t="s">
        <v>358</v>
      </c>
      <c r="F329" s="68"/>
      <c r="G329" s="57">
        <f>SUM(G330)</f>
        <v>13141.2</v>
      </c>
      <c r="H329" s="99"/>
    </row>
    <row r="330" spans="1:8" ht="38.25">
      <c r="A330" s="48" t="s">
        <v>359</v>
      </c>
      <c r="B330" s="73" t="s">
        <v>317</v>
      </c>
      <c r="C330" s="73" t="s">
        <v>551</v>
      </c>
      <c r="D330" s="73" t="s">
        <v>539</v>
      </c>
      <c r="E330" s="68" t="s">
        <v>360</v>
      </c>
      <c r="F330" s="73"/>
      <c r="G330" s="57">
        <f>G333+G331</f>
        <v>13141.2</v>
      </c>
      <c r="H330" s="99"/>
    </row>
    <row r="331" spans="1:8" ht="25.5">
      <c r="A331" s="47" t="s">
        <v>78</v>
      </c>
      <c r="B331" s="73" t="s">
        <v>317</v>
      </c>
      <c r="C331" s="73">
        <v>10</v>
      </c>
      <c r="D331" s="73" t="s">
        <v>539</v>
      </c>
      <c r="E331" s="68" t="s">
        <v>360</v>
      </c>
      <c r="F331" s="73" t="s">
        <v>79</v>
      </c>
      <c r="G331" s="57">
        <f>G332</f>
        <v>290</v>
      </c>
      <c r="H331" s="99"/>
    </row>
    <row r="332" spans="1:8" ht="25.5">
      <c r="A332" s="47" t="s">
        <v>81</v>
      </c>
      <c r="B332" s="73" t="s">
        <v>317</v>
      </c>
      <c r="C332" s="73">
        <v>10</v>
      </c>
      <c r="D332" s="73" t="s">
        <v>539</v>
      </c>
      <c r="E332" s="68" t="s">
        <v>360</v>
      </c>
      <c r="F332" s="73" t="s">
        <v>80</v>
      </c>
      <c r="G332" s="57">
        <v>290</v>
      </c>
      <c r="H332" s="99"/>
    </row>
    <row r="333" spans="1:8" ht="15.75">
      <c r="A333" s="47" t="s">
        <v>90</v>
      </c>
      <c r="B333" s="73" t="s">
        <v>317</v>
      </c>
      <c r="C333" s="73">
        <v>10</v>
      </c>
      <c r="D333" s="73" t="s">
        <v>539</v>
      </c>
      <c r="E333" s="68" t="s">
        <v>360</v>
      </c>
      <c r="F333" s="73" t="s">
        <v>91</v>
      </c>
      <c r="G333" s="55">
        <f>G334</f>
        <v>12851.2</v>
      </c>
      <c r="H333" s="100"/>
    </row>
    <row r="334" spans="1:8" ht="15.75">
      <c r="A334" s="47" t="s">
        <v>89</v>
      </c>
      <c r="B334" s="73" t="s">
        <v>317</v>
      </c>
      <c r="C334" s="73">
        <v>10</v>
      </c>
      <c r="D334" s="73" t="s">
        <v>539</v>
      </c>
      <c r="E334" s="68" t="s">
        <v>360</v>
      </c>
      <c r="F334" s="73" t="s">
        <v>92</v>
      </c>
      <c r="G334" s="57">
        <v>12851.2</v>
      </c>
      <c r="H334" s="99"/>
    </row>
    <row r="335" spans="1:8" ht="15.75">
      <c r="A335" s="47" t="s">
        <v>356</v>
      </c>
      <c r="B335" s="66" t="s">
        <v>317</v>
      </c>
      <c r="C335" s="66">
        <v>10</v>
      </c>
      <c r="D335" s="66" t="s">
        <v>539</v>
      </c>
      <c r="E335" s="66" t="s">
        <v>183</v>
      </c>
      <c r="F335" s="66"/>
      <c r="G335" s="55">
        <f>SUM(G339+G344+G336)</f>
        <v>788.5</v>
      </c>
      <c r="H335" s="100"/>
    </row>
    <row r="336" spans="1:8" ht="15.75">
      <c r="A336" s="47" t="s">
        <v>361</v>
      </c>
      <c r="B336" s="66" t="s">
        <v>317</v>
      </c>
      <c r="C336" s="66" t="s">
        <v>551</v>
      </c>
      <c r="D336" s="66" t="s">
        <v>539</v>
      </c>
      <c r="E336" s="66" t="s">
        <v>362</v>
      </c>
      <c r="F336" s="66"/>
      <c r="G336" s="55">
        <f>G337</f>
        <v>120</v>
      </c>
      <c r="H336" s="100"/>
    </row>
    <row r="337" spans="1:8" ht="15.75">
      <c r="A337" s="47" t="s">
        <v>90</v>
      </c>
      <c r="B337" s="66" t="s">
        <v>317</v>
      </c>
      <c r="C337" s="66" t="s">
        <v>551</v>
      </c>
      <c r="D337" s="66" t="s">
        <v>539</v>
      </c>
      <c r="E337" s="66" t="s">
        <v>362</v>
      </c>
      <c r="F337" s="66" t="s">
        <v>91</v>
      </c>
      <c r="G337" s="55">
        <f>G338</f>
        <v>120</v>
      </c>
      <c r="H337" s="100"/>
    </row>
    <row r="338" spans="1:8" ht="15.75">
      <c r="A338" s="47" t="s">
        <v>89</v>
      </c>
      <c r="B338" s="66" t="s">
        <v>317</v>
      </c>
      <c r="C338" s="66" t="s">
        <v>551</v>
      </c>
      <c r="D338" s="66" t="s">
        <v>539</v>
      </c>
      <c r="E338" s="66" t="s">
        <v>362</v>
      </c>
      <c r="F338" s="66" t="s">
        <v>92</v>
      </c>
      <c r="G338" s="55">
        <v>120</v>
      </c>
      <c r="H338" s="100"/>
    </row>
    <row r="339" spans="1:8" ht="38.25">
      <c r="A339" s="47" t="s">
        <v>575</v>
      </c>
      <c r="B339" s="66" t="s">
        <v>317</v>
      </c>
      <c r="C339" s="66" t="s">
        <v>551</v>
      </c>
      <c r="D339" s="66" t="s">
        <v>539</v>
      </c>
      <c r="E339" s="66" t="s">
        <v>363</v>
      </c>
      <c r="F339" s="66"/>
      <c r="G339" s="55">
        <f>G342+G340</f>
        <v>170.70000000000002</v>
      </c>
      <c r="H339" s="100"/>
    </row>
    <row r="340" spans="1:8" ht="25.5">
      <c r="A340" s="47" t="s">
        <v>78</v>
      </c>
      <c r="B340" s="66" t="s">
        <v>317</v>
      </c>
      <c r="C340" s="66" t="s">
        <v>551</v>
      </c>
      <c r="D340" s="66" t="s">
        <v>539</v>
      </c>
      <c r="E340" s="66" t="s">
        <v>363</v>
      </c>
      <c r="F340" s="66" t="s">
        <v>79</v>
      </c>
      <c r="G340" s="55">
        <f>G341</f>
        <v>3.3</v>
      </c>
      <c r="H340" s="100"/>
    </row>
    <row r="341" spans="1:8" ht="25.5">
      <c r="A341" s="47" t="s">
        <v>81</v>
      </c>
      <c r="B341" s="66" t="s">
        <v>317</v>
      </c>
      <c r="C341" s="66" t="s">
        <v>551</v>
      </c>
      <c r="D341" s="66" t="s">
        <v>539</v>
      </c>
      <c r="E341" s="66" t="s">
        <v>363</v>
      </c>
      <c r="F341" s="66" t="s">
        <v>80</v>
      </c>
      <c r="G341" s="55">
        <v>3.3</v>
      </c>
      <c r="H341" s="100"/>
    </row>
    <row r="342" spans="1:8" ht="15.75">
      <c r="A342" s="47" t="s">
        <v>90</v>
      </c>
      <c r="B342" s="66" t="s">
        <v>317</v>
      </c>
      <c r="C342" s="66" t="s">
        <v>551</v>
      </c>
      <c r="D342" s="66" t="s">
        <v>539</v>
      </c>
      <c r="E342" s="66" t="s">
        <v>363</v>
      </c>
      <c r="F342" s="66" t="s">
        <v>91</v>
      </c>
      <c r="G342" s="55">
        <f>G343</f>
        <v>167.4</v>
      </c>
      <c r="H342" s="100"/>
    </row>
    <row r="343" spans="1:8" ht="15.75">
      <c r="A343" s="47" t="s">
        <v>89</v>
      </c>
      <c r="B343" s="66" t="s">
        <v>317</v>
      </c>
      <c r="C343" s="66" t="s">
        <v>551</v>
      </c>
      <c r="D343" s="66" t="s">
        <v>539</v>
      </c>
      <c r="E343" s="66" t="s">
        <v>363</v>
      </c>
      <c r="F343" s="66" t="s">
        <v>92</v>
      </c>
      <c r="G343" s="55">
        <v>167.4</v>
      </c>
      <c r="H343" s="100"/>
    </row>
    <row r="344" spans="1:8" ht="63.75">
      <c r="A344" s="47" t="s">
        <v>368</v>
      </c>
      <c r="B344" s="66" t="s">
        <v>317</v>
      </c>
      <c r="C344" s="66" t="s">
        <v>551</v>
      </c>
      <c r="D344" s="66" t="s">
        <v>539</v>
      </c>
      <c r="E344" s="66" t="s">
        <v>369</v>
      </c>
      <c r="F344" s="66"/>
      <c r="G344" s="55">
        <f>G347+G345</f>
        <v>497.8</v>
      </c>
      <c r="H344" s="100"/>
    </row>
    <row r="345" spans="1:8" ht="25.5">
      <c r="A345" s="47" t="s">
        <v>78</v>
      </c>
      <c r="B345" s="66" t="s">
        <v>317</v>
      </c>
      <c r="C345" s="66" t="s">
        <v>551</v>
      </c>
      <c r="D345" s="66" t="s">
        <v>539</v>
      </c>
      <c r="E345" s="66" t="s">
        <v>369</v>
      </c>
      <c r="F345" s="66" t="s">
        <v>79</v>
      </c>
      <c r="G345" s="55">
        <f>G346</f>
        <v>9.8</v>
      </c>
      <c r="H345" s="100"/>
    </row>
    <row r="346" spans="1:8" ht="25.5">
      <c r="A346" s="47" t="s">
        <v>81</v>
      </c>
      <c r="B346" s="66" t="s">
        <v>317</v>
      </c>
      <c r="C346" s="66" t="s">
        <v>551</v>
      </c>
      <c r="D346" s="66" t="s">
        <v>539</v>
      </c>
      <c r="E346" s="66" t="s">
        <v>369</v>
      </c>
      <c r="F346" s="66" t="s">
        <v>80</v>
      </c>
      <c r="G346" s="55">
        <v>9.8</v>
      </c>
      <c r="H346" s="100"/>
    </row>
    <row r="347" spans="1:8" ht="15.75">
      <c r="A347" s="47" t="s">
        <v>90</v>
      </c>
      <c r="B347" s="66" t="s">
        <v>317</v>
      </c>
      <c r="C347" s="66" t="s">
        <v>551</v>
      </c>
      <c r="D347" s="66" t="s">
        <v>539</v>
      </c>
      <c r="E347" s="66" t="s">
        <v>369</v>
      </c>
      <c r="F347" s="66" t="s">
        <v>91</v>
      </c>
      <c r="G347" s="55">
        <f>G348</f>
        <v>488</v>
      </c>
      <c r="H347" s="100"/>
    </row>
    <row r="348" spans="1:8" ht="15.75">
      <c r="A348" s="47" t="s">
        <v>89</v>
      </c>
      <c r="B348" s="66" t="s">
        <v>317</v>
      </c>
      <c r="C348" s="66" t="s">
        <v>551</v>
      </c>
      <c r="D348" s="66" t="s">
        <v>539</v>
      </c>
      <c r="E348" s="66" t="s">
        <v>369</v>
      </c>
      <c r="F348" s="66" t="s">
        <v>92</v>
      </c>
      <c r="G348" s="55">
        <v>488</v>
      </c>
      <c r="H348" s="100"/>
    </row>
    <row r="349" spans="1:8" ht="25.5">
      <c r="A349" s="47" t="s">
        <v>133</v>
      </c>
      <c r="B349" s="66" t="s">
        <v>317</v>
      </c>
      <c r="C349" s="66" t="s">
        <v>551</v>
      </c>
      <c r="D349" s="66" t="s">
        <v>539</v>
      </c>
      <c r="E349" s="66" t="s">
        <v>203</v>
      </c>
      <c r="F349" s="66"/>
      <c r="G349" s="70">
        <f>SUM(G350+G354+G358+G362)</f>
        <v>752</v>
      </c>
      <c r="H349" s="101"/>
    </row>
    <row r="350" spans="1:8" ht="25.5">
      <c r="A350" s="46" t="s">
        <v>452</v>
      </c>
      <c r="B350" s="66" t="s">
        <v>317</v>
      </c>
      <c r="C350" s="66" t="s">
        <v>551</v>
      </c>
      <c r="D350" s="66" t="s">
        <v>539</v>
      </c>
      <c r="E350" s="66" t="s">
        <v>204</v>
      </c>
      <c r="F350" s="66"/>
      <c r="G350" s="70">
        <f>SUM(G351)</f>
        <v>250</v>
      </c>
      <c r="H350" s="101"/>
    </row>
    <row r="351" spans="1:8" ht="15.75">
      <c r="A351" s="46" t="s">
        <v>310</v>
      </c>
      <c r="B351" s="66" t="s">
        <v>317</v>
      </c>
      <c r="C351" s="66" t="s">
        <v>551</v>
      </c>
      <c r="D351" s="66" t="s">
        <v>539</v>
      </c>
      <c r="E351" s="66" t="s">
        <v>453</v>
      </c>
      <c r="F351" s="66"/>
      <c r="G351" s="70">
        <v>250</v>
      </c>
      <c r="H351" s="101"/>
    </row>
    <row r="352" spans="1:8" ht="25.5">
      <c r="A352" s="46" t="s">
        <v>15</v>
      </c>
      <c r="B352" s="66" t="s">
        <v>317</v>
      </c>
      <c r="C352" s="66" t="s">
        <v>551</v>
      </c>
      <c r="D352" s="66" t="s">
        <v>539</v>
      </c>
      <c r="E352" s="66" t="s">
        <v>453</v>
      </c>
      <c r="F352" s="66" t="s">
        <v>30</v>
      </c>
      <c r="G352" s="70">
        <f>SUM(G353)</f>
        <v>250</v>
      </c>
      <c r="H352" s="101"/>
    </row>
    <row r="353" spans="1:8" ht="25.5">
      <c r="A353" s="48" t="s">
        <v>93</v>
      </c>
      <c r="B353" s="66" t="s">
        <v>317</v>
      </c>
      <c r="C353" s="66" t="s">
        <v>551</v>
      </c>
      <c r="D353" s="66" t="s">
        <v>539</v>
      </c>
      <c r="E353" s="66" t="s">
        <v>453</v>
      </c>
      <c r="F353" s="66" t="s">
        <v>10</v>
      </c>
      <c r="G353" s="70">
        <v>250</v>
      </c>
      <c r="H353" s="101"/>
    </row>
    <row r="354" spans="1:8" ht="25.5">
      <c r="A354" s="46" t="s">
        <v>454</v>
      </c>
      <c r="B354" s="66" t="s">
        <v>317</v>
      </c>
      <c r="C354" s="66" t="s">
        <v>551</v>
      </c>
      <c r="D354" s="66" t="s">
        <v>539</v>
      </c>
      <c r="E354" s="66" t="s">
        <v>205</v>
      </c>
      <c r="F354" s="66"/>
      <c r="G354" s="70">
        <f>SUM(G355)</f>
        <v>250</v>
      </c>
      <c r="H354" s="101"/>
    </row>
    <row r="355" spans="1:8" ht="15.75">
      <c r="A355" s="46" t="s">
        <v>310</v>
      </c>
      <c r="B355" s="66" t="s">
        <v>317</v>
      </c>
      <c r="C355" s="66" t="s">
        <v>551</v>
      </c>
      <c r="D355" s="66" t="s">
        <v>539</v>
      </c>
      <c r="E355" s="66" t="s">
        <v>455</v>
      </c>
      <c r="F355" s="66"/>
      <c r="G355" s="70">
        <f>SUM(G356)</f>
        <v>250</v>
      </c>
      <c r="H355" s="101"/>
    </row>
    <row r="356" spans="1:8" ht="25.5">
      <c r="A356" s="46" t="s">
        <v>15</v>
      </c>
      <c r="B356" s="66" t="s">
        <v>317</v>
      </c>
      <c r="C356" s="66" t="s">
        <v>551</v>
      </c>
      <c r="D356" s="66" t="s">
        <v>539</v>
      </c>
      <c r="E356" s="66" t="s">
        <v>455</v>
      </c>
      <c r="F356" s="66" t="s">
        <v>30</v>
      </c>
      <c r="G356" s="70">
        <f>SUM(G357)</f>
        <v>250</v>
      </c>
      <c r="H356" s="101"/>
    </row>
    <row r="357" spans="1:8" ht="25.5">
      <c r="A357" s="48" t="s">
        <v>140</v>
      </c>
      <c r="B357" s="66" t="s">
        <v>317</v>
      </c>
      <c r="C357" s="66" t="s">
        <v>551</v>
      </c>
      <c r="D357" s="66" t="s">
        <v>539</v>
      </c>
      <c r="E357" s="66" t="s">
        <v>455</v>
      </c>
      <c r="F357" s="66" t="s">
        <v>10</v>
      </c>
      <c r="G357" s="70">
        <v>250</v>
      </c>
      <c r="H357" s="101"/>
    </row>
    <row r="358" spans="1:8" ht="25.5">
      <c r="A358" s="47" t="s">
        <v>456</v>
      </c>
      <c r="B358" s="66" t="s">
        <v>317</v>
      </c>
      <c r="C358" s="66" t="s">
        <v>551</v>
      </c>
      <c r="D358" s="66" t="s">
        <v>539</v>
      </c>
      <c r="E358" s="66" t="s">
        <v>206</v>
      </c>
      <c r="F358" s="66"/>
      <c r="G358" s="70">
        <f>G359</f>
        <v>200</v>
      </c>
      <c r="H358" s="101"/>
    </row>
    <row r="359" spans="1:8" ht="15.75">
      <c r="A359" s="46" t="s">
        <v>310</v>
      </c>
      <c r="B359" s="66" t="s">
        <v>317</v>
      </c>
      <c r="C359" s="66" t="s">
        <v>551</v>
      </c>
      <c r="D359" s="66" t="s">
        <v>539</v>
      </c>
      <c r="E359" s="66" t="s">
        <v>457</v>
      </c>
      <c r="F359" s="66"/>
      <c r="G359" s="70">
        <f>G360</f>
        <v>200</v>
      </c>
      <c r="H359" s="101"/>
    </row>
    <row r="360" spans="1:8" ht="15.75">
      <c r="A360" s="47" t="s">
        <v>90</v>
      </c>
      <c r="B360" s="66" t="s">
        <v>317</v>
      </c>
      <c r="C360" s="66" t="s">
        <v>551</v>
      </c>
      <c r="D360" s="66" t="s">
        <v>539</v>
      </c>
      <c r="E360" s="66" t="s">
        <v>457</v>
      </c>
      <c r="F360" s="66" t="s">
        <v>91</v>
      </c>
      <c r="G360" s="70">
        <f>G361</f>
        <v>200</v>
      </c>
      <c r="H360" s="101"/>
    </row>
    <row r="361" spans="1:8" ht="25.5">
      <c r="A361" s="47" t="s">
        <v>113</v>
      </c>
      <c r="B361" s="66" t="s">
        <v>317</v>
      </c>
      <c r="C361" s="66" t="s">
        <v>551</v>
      </c>
      <c r="D361" s="66" t="s">
        <v>539</v>
      </c>
      <c r="E361" s="66" t="s">
        <v>457</v>
      </c>
      <c r="F361" s="66" t="s">
        <v>94</v>
      </c>
      <c r="G361" s="70">
        <v>200</v>
      </c>
      <c r="H361" s="101"/>
    </row>
    <row r="362" spans="1:8" ht="63.75">
      <c r="A362" s="47" t="s">
        <v>370</v>
      </c>
      <c r="B362" s="66" t="s">
        <v>317</v>
      </c>
      <c r="C362" s="66" t="s">
        <v>551</v>
      </c>
      <c r="D362" s="66" t="s">
        <v>539</v>
      </c>
      <c r="E362" s="66" t="s">
        <v>207</v>
      </c>
      <c r="F362" s="66"/>
      <c r="G362" s="70">
        <f>G363</f>
        <v>52</v>
      </c>
      <c r="H362" s="101"/>
    </row>
    <row r="363" spans="1:8" ht="15.75">
      <c r="A363" s="46" t="s">
        <v>310</v>
      </c>
      <c r="B363" s="66" t="s">
        <v>317</v>
      </c>
      <c r="C363" s="66" t="s">
        <v>551</v>
      </c>
      <c r="D363" s="66" t="s">
        <v>539</v>
      </c>
      <c r="E363" s="66" t="s">
        <v>459</v>
      </c>
      <c r="F363" s="66"/>
      <c r="G363" s="70">
        <f>G364</f>
        <v>52</v>
      </c>
      <c r="H363" s="101"/>
    </row>
    <row r="364" spans="1:8" ht="15.75">
      <c r="A364" s="47" t="s">
        <v>90</v>
      </c>
      <c r="B364" s="66" t="s">
        <v>317</v>
      </c>
      <c r="C364" s="66" t="s">
        <v>551</v>
      </c>
      <c r="D364" s="66" t="s">
        <v>539</v>
      </c>
      <c r="E364" s="66" t="s">
        <v>459</v>
      </c>
      <c r="F364" s="66" t="s">
        <v>91</v>
      </c>
      <c r="G364" s="70">
        <f>G365</f>
        <v>52</v>
      </c>
      <c r="H364" s="101"/>
    </row>
    <row r="365" spans="1:8" ht="25.5">
      <c r="A365" s="47" t="s">
        <v>113</v>
      </c>
      <c r="B365" s="66" t="s">
        <v>317</v>
      </c>
      <c r="C365" s="66" t="s">
        <v>551</v>
      </c>
      <c r="D365" s="66" t="s">
        <v>539</v>
      </c>
      <c r="E365" s="66" t="s">
        <v>459</v>
      </c>
      <c r="F365" s="66" t="s">
        <v>94</v>
      </c>
      <c r="G365" s="70">
        <v>52</v>
      </c>
      <c r="H365" s="101"/>
    </row>
    <row r="366" spans="1:8" ht="38.25">
      <c r="A366" s="47" t="s">
        <v>134</v>
      </c>
      <c r="B366" s="66" t="s">
        <v>317</v>
      </c>
      <c r="C366" s="66" t="s">
        <v>551</v>
      </c>
      <c r="D366" s="66" t="s">
        <v>539</v>
      </c>
      <c r="E366" s="66" t="s">
        <v>200</v>
      </c>
      <c r="F366" s="66"/>
      <c r="G366" s="70">
        <f>SUM(G367)</f>
        <v>1695.6999999999998</v>
      </c>
      <c r="H366" s="101"/>
    </row>
    <row r="367" spans="1:8" ht="25.5">
      <c r="A367" s="47" t="s">
        <v>371</v>
      </c>
      <c r="B367" s="66" t="s">
        <v>317</v>
      </c>
      <c r="C367" s="66" t="s">
        <v>551</v>
      </c>
      <c r="D367" s="66" t="s">
        <v>539</v>
      </c>
      <c r="E367" s="66" t="s">
        <v>208</v>
      </c>
      <c r="F367" s="66"/>
      <c r="G367" s="70">
        <f>SUM(G368)</f>
        <v>1695.6999999999998</v>
      </c>
      <c r="H367" s="101"/>
    </row>
    <row r="368" spans="1:8" ht="25.5">
      <c r="A368" s="47" t="s">
        <v>473</v>
      </c>
      <c r="B368" s="66" t="s">
        <v>317</v>
      </c>
      <c r="C368" s="66" t="s">
        <v>551</v>
      </c>
      <c r="D368" s="66" t="s">
        <v>539</v>
      </c>
      <c r="E368" s="66" t="s">
        <v>209</v>
      </c>
      <c r="F368" s="66"/>
      <c r="G368" s="70">
        <f>SUM(G369+G372+G375)</f>
        <v>1695.6999999999998</v>
      </c>
      <c r="H368" s="101"/>
    </row>
    <row r="369" spans="1:8" ht="38.25">
      <c r="A369" s="47" t="s">
        <v>265</v>
      </c>
      <c r="B369" s="66" t="s">
        <v>317</v>
      </c>
      <c r="C369" s="66" t="s">
        <v>551</v>
      </c>
      <c r="D369" s="66" t="s">
        <v>539</v>
      </c>
      <c r="E369" s="66" t="s">
        <v>264</v>
      </c>
      <c r="F369" s="66"/>
      <c r="G369" s="70">
        <f>SUM(G371)</f>
        <v>554.1</v>
      </c>
      <c r="H369" s="101"/>
    </row>
    <row r="370" spans="1:8" ht="15.75">
      <c r="A370" s="47" t="s">
        <v>90</v>
      </c>
      <c r="B370" s="66" t="s">
        <v>317</v>
      </c>
      <c r="C370" s="66" t="s">
        <v>551</v>
      </c>
      <c r="D370" s="66" t="s">
        <v>539</v>
      </c>
      <c r="E370" s="66" t="s">
        <v>264</v>
      </c>
      <c r="F370" s="66" t="s">
        <v>91</v>
      </c>
      <c r="G370" s="70">
        <f>SUM(G371)</f>
        <v>554.1</v>
      </c>
      <c r="H370" s="101"/>
    </row>
    <row r="371" spans="1:8" ht="25.5">
      <c r="A371" s="47" t="s">
        <v>113</v>
      </c>
      <c r="B371" s="66" t="s">
        <v>317</v>
      </c>
      <c r="C371" s="66" t="s">
        <v>551</v>
      </c>
      <c r="D371" s="66" t="s">
        <v>539</v>
      </c>
      <c r="E371" s="66" t="s">
        <v>264</v>
      </c>
      <c r="F371" s="66" t="s">
        <v>94</v>
      </c>
      <c r="G371" s="70">
        <v>554.1</v>
      </c>
      <c r="H371" s="101"/>
    </row>
    <row r="372" spans="1:8" ht="25.5">
      <c r="A372" s="47" t="s">
        <v>415</v>
      </c>
      <c r="B372" s="66" t="s">
        <v>317</v>
      </c>
      <c r="C372" s="66" t="s">
        <v>551</v>
      </c>
      <c r="D372" s="66" t="s">
        <v>539</v>
      </c>
      <c r="E372" s="66" t="s">
        <v>416</v>
      </c>
      <c r="F372" s="66"/>
      <c r="G372" s="70">
        <f>G373</f>
        <v>50</v>
      </c>
      <c r="H372" s="101"/>
    </row>
    <row r="373" spans="1:8" ht="15.75">
      <c r="A373" s="47" t="s">
        <v>90</v>
      </c>
      <c r="B373" s="66" t="s">
        <v>317</v>
      </c>
      <c r="C373" s="66" t="s">
        <v>551</v>
      </c>
      <c r="D373" s="66" t="s">
        <v>539</v>
      </c>
      <c r="E373" s="66" t="s">
        <v>416</v>
      </c>
      <c r="F373" s="66" t="s">
        <v>91</v>
      </c>
      <c r="G373" s="70">
        <f>G374</f>
        <v>50</v>
      </c>
      <c r="H373" s="101"/>
    </row>
    <row r="374" spans="1:8" ht="25.5">
      <c r="A374" s="47" t="s">
        <v>113</v>
      </c>
      <c r="B374" s="66" t="s">
        <v>317</v>
      </c>
      <c r="C374" s="66" t="s">
        <v>551</v>
      </c>
      <c r="D374" s="66" t="s">
        <v>539</v>
      </c>
      <c r="E374" s="66" t="s">
        <v>416</v>
      </c>
      <c r="F374" s="66" t="s">
        <v>94</v>
      </c>
      <c r="G374" s="70">
        <v>50</v>
      </c>
      <c r="H374" s="101"/>
    </row>
    <row r="375" spans="1:8" ht="15.75">
      <c r="A375" s="47" t="s">
        <v>267</v>
      </c>
      <c r="B375" s="66" t="s">
        <v>317</v>
      </c>
      <c r="C375" s="66" t="s">
        <v>551</v>
      </c>
      <c r="D375" s="66" t="s">
        <v>539</v>
      </c>
      <c r="E375" s="66" t="s">
        <v>266</v>
      </c>
      <c r="F375" s="66"/>
      <c r="G375" s="70">
        <f>SUM(G376)</f>
        <v>1091.6</v>
      </c>
      <c r="H375" s="101"/>
    </row>
    <row r="376" spans="1:8" ht="15.75">
      <c r="A376" s="47" t="s">
        <v>90</v>
      </c>
      <c r="B376" s="66" t="s">
        <v>317</v>
      </c>
      <c r="C376" s="66" t="s">
        <v>551</v>
      </c>
      <c r="D376" s="66" t="s">
        <v>539</v>
      </c>
      <c r="E376" s="66" t="s">
        <v>266</v>
      </c>
      <c r="F376" s="66" t="s">
        <v>91</v>
      </c>
      <c r="G376" s="70">
        <f>SUM(G377)</f>
        <v>1091.6</v>
      </c>
      <c r="H376" s="101"/>
    </row>
    <row r="377" spans="1:8" ht="25.5">
      <c r="A377" s="47" t="s">
        <v>113</v>
      </c>
      <c r="B377" s="66" t="s">
        <v>317</v>
      </c>
      <c r="C377" s="66" t="s">
        <v>551</v>
      </c>
      <c r="D377" s="66" t="s">
        <v>539</v>
      </c>
      <c r="E377" s="66" t="s">
        <v>266</v>
      </c>
      <c r="F377" s="66" t="s">
        <v>94</v>
      </c>
      <c r="G377" s="70">
        <v>1091.6</v>
      </c>
      <c r="H377" s="101"/>
    </row>
    <row r="378" spans="1:8" ht="15.75">
      <c r="A378" s="46" t="s">
        <v>546</v>
      </c>
      <c r="B378" s="68" t="s">
        <v>317</v>
      </c>
      <c r="C378" s="68" t="s">
        <v>552</v>
      </c>
      <c r="D378" s="68"/>
      <c r="E378" s="68"/>
      <c r="F378" s="68"/>
      <c r="G378" s="56">
        <f>G379</f>
        <v>15494.199999999999</v>
      </c>
      <c r="H378" s="98"/>
    </row>
    <row r="379" spans="1:8" ht="15.75">
      <c r="A379" s="46" t="s">
        <v>573</v>
      </c>
      <c r="B379" s="68" t="s">
        <v>317</v>
      </c>
      <c r="C379" s="68" t="s">
        <v>552</v>
      </c>
      <c r="D379" s="68" t="s">
        <v>535</v>
      </c>
      <c r="E379" s="66"/>
      <c r="F379" s="66"/>
      <c r="G379" s="56">
        <f>SUM(G380+G385)</f>
        <v>15494.199999999999</v>
      </c>
      <c r="H379" s="98"/>
    </row>
    <row r="380" spans="1:8" ht="15.75">
      <c r="A380" s="47" t="s">
        <v>3</v>
      </c>
      <c r="B380" s="68" t="s">
        <v>317</v>
      </c>
      <c r="C380" s="66" t="s">
        <v>552</v>
      </c>
      <c r="D380" s="66" t="s">
        <v>535</v>
      </c>
      <c r="E380" s="66" t="s">
        <v>170</v>
      </c>
      <c r="F380" s="66"/>
      <c r="G380" s="70">
        <f>SUM(G381)</f>
        <v>1192.3</v>
      </c>
      <c r="H380" s="101"/>
    </row>
    <row r="381" spans="1:8" ht="25.5">
      <c r="A381" s="47" t="s">
        <v>294</v>
      </c>
      <c r="B381" s="68" t="s">
        <v>317</v>
      </c>
      <c r="C381" s="66" t="s">
        <v>552</v>
      </c>
      <c r="D381" s="66" t="s">
        <v>535</v>
      </c>
      <c r="E381" s="66" t="s">
        <v>295</v>
      </c>
      <c r="F381" s="68"/>
      <c r="G381" s="70">
        <f>SUM(G383)</f>
        <v>1192.3</v>
      </c>
      <c r="H381" s="101"/>
    </row>
    <row r="382" spans="1:8" ht="38.25">
      <c r="A382" s="47" t="s">
        <v>372</v>
      </c>
      <c r="B382" s="68" t="s">
        <v>317</v>
      </c>
      <c r="C382" s="66" t="s">
        <v>552</v>
      </c>
      <c r="D382" s="66" t="s">
        <v>535</v>
      </c>
      <c r="E382" s="66" t="s">
        <v>461</v>
      </c>
      <c r="F382" s="68"/>
      <c r="G382" s="70">
        <f>SUM(G383)</f>
        <v>1192.3</v>
      </c>
      <c r="H382" s="101"/>
    </row>
    <row r="383" spans="1:8" ht="25.5">
      <c r="A383" s="46" t="s">
        <v>15</v>
      </c>
      <c r="B383" s="68" t="s">
        <v>317</v>
      </c>
      <c r="C383" s="66" t="s">
        <v>552</v>
      </c>
      <c r="D383" s="66" t="s">
        <v>535</v>
      </c>
      <c r="E383" s="66" t="s">
        <v>461</v>
      </c>
      <c r="F383" s="68" t="s">
        <v>30</v>
      </c>
      <c r="G383" s="70">
        <f>SUM(G384)</f>
        <v>1192.3</v>
      </c>
      <c r="H383" s="101"/>
    </row>
    <row r="384" spans="1:8" ht="15.75">
      <c r="A384" s="46" t="s">
        <v>31</v>
      </c>
      <c r="B384" s="68" t="s">
        <v>317</v>
      </c>
      <c r="C384" s="66" t="s">
        <v>552</v>
      </c>
      <c r="D384" s="66" t="s">
        <v>535</v>
      </c>
      <c r="E384" s="66" t="s">
        <v>461</v>
      </c>
      <c r="F384" s="66" t="s">
        <v>32</v>
      </c>
      <c r="G384" s="70">
        <v>1192.3</v>
      </c>
      <c r="H384" s="101"/>
    </row>
    <row r="385" spans="1:8" ht="38.25">
      <c r="A385" s="47" t="s">
        <v>121</v>
      </c>
      <c r="B385" s="66" t="s">
        <v>317</v>
      </c>
      <c r="C385" s="66" t="s">
        <v>552</v>
      </c>
      <c r="D385" s="66" t="s">
        <v>535</v>
      </c>
      <c r="E385" s="66" t="s">
        <v>201</v>
      </c>
      <c r="F385" s="66"/>
      <c r="G385" s="55">
        <f>SUM(G386)</f>
        <v>14301.9</v>
      </c>
      <c r="H385" s="100"/>
    </row>
    <row r="386" spans="1:8" ht="25.5">
      <c r="A386" s="47" t="s">
        <v>145</v>
      </c>
      <c r="B386" s="66" t="s">
        <v>317</v>
      </c>
      <c r="C386" s="66" t="s">
        <v>552</v>
      </c>
      <c r="D386" s="66" t="s">
        <v>535</v>
      </c>
      <c r="E386" s="66" t="s">
        <v>210</v>
      </c>
      <c r="F386" s="66"/>
      <c r="G386" s="55">
        <f>SUM(G387)</f>
        <v>14301.9</v>
      </c>
      <c r="H386" s="100"/>
    </row>
    <row r="387" spans="1:8" ht="25.5">
      <c r="A387" s="46" t="s">
        <v>445</v>
      </c>
      <c r="B387" s="66" t="s">
        <v>317</v>
      </c>
      <c r="C387" s="66" t="s">
        <v>552</v>
      </c>
      <c r="D387" s="66" t="s">
        <v>535</v>
      </c>
      <c r="E387" s="66" t="s">
        <v>210</v>
      </c>
      <c r="F387" s="66"/>
      <c r="G387" s="55">
        <f>SUM(G388+G391+G399+G395)</f>
        <v>14301.9</v>
      </c>
      <c r="H387" s="100"/>
    </row>
    <row r="388" spans="1:8" ht="38.25">
      <c r="A388" s="46" t="s">
        <v>211</v>
      </c>
      <c r="B388" s="66" t="s">
        <v>317</v>
      </c>
      <c r="C388" s="66" t="s">
        <v>552</v>
      </c>
      <c r="D388" s="66" t="s">
        <v>535</v>
      </c>
      <c r="E388" s="66" t="s">
        <v>212</v>
      </c>
      <c r="F388" s="68"/>
      <c r="G388" s="55">
        <f>SUM(G389)</f>
        <v>13038.5</v>
      </c>
      <c r="H388" s="100"/>
    </row>
    <row r="389" spans="1:8" ht="25.5">
      <c r="A389" s="46" t="s">
        <v>15</v>
      </c>
      <c r="B389" s="66" t="s">
        <v>317</v>
      </c>
      <c r="C389" s="66" t="s">
        <v>552</v>
      </c>
      <c r="D389" s="66" t="s">
        <v>535</v>
      </c>
      <c r="E389" s="66" t="s">
        <v>212</v>
      </c>
      <c r="F389" s="68" t="s">
        <v>30</v>
      </c>
      <c r="G389" s="55">
        <f>SUM(G390)</f>
        <v>13038.5</v>
      </c>
      <c r="H389" s="100"/>
    </row>
    <row r="390" spans="1:8" ht="15.75">
      <c r="A390" s="47" t="s">
        <v>31</v>
      </c>
      <c r="B390" s="68" t="s">
        <v>317</v>
      </c>
      <c r="C390" s="66" t="s">
        <v>552</v>
      </c>
      <c r="D390" s="66" t="s">
        <v>535</v>
      </c>
      <c r="E390" s="66" t="s">
        <v>212</v>
      </c>
      <c r="F390" s="68" t="s">
        <v>32</v>
      </c>
      <c r="G390" s="55">
        <v>13038.5</v>
      </c>
      <c r="H390" s="100"/>
    </row>
    <row r="391" spans="1:8" ht="38.25">
      <c r="A391" s="47" t="s">
        <v>409</v>
      </c>
      <c r="B391" s="68" t="s">
        <v>317</v>
      </c>
      <c r="C391" s="66" t="s">
        <v>552</v>
      </c>
      <c r="D391" s="66" t="s">
        <v>535</v>
      </c>
      <c r="E391" s="66" t="s">
        <v>448</v>
      </c>
      <c r="F391" s="68"/>
      <c r="G391" s="55">
        <f>G392</f>
        <v>245</v>
      </c>
      <c r="H391" s="100"/>
    </row>
    <row r="392" spans="1:8" ht="15.75">
      <c r="A392" s="47" t="s">
        <v>310</v>
      </c>
      <c r="B392" s="68" t="s">
        <v>317</v>
      </c>
      <c r="C392" s="66" t="s">
        <v>552</v>
      </c>
      <c r="D392" s="66" t="s">
        <v>535</v>
      </c>
      <c r="E392" s="66" t="s">
        <v>449</v>
      </c>
      <c r="F392" s="68"/>
      <c r="G392" s="55">
        <f>G393</f>
        <v>245</v>
      </c>
      <c r="H392" s="100"/>
    </row>
    <row r="393" spans="1:8" ht="25.5">
      <c r="A393" s="46" t="s">
        <v>15</v>
      </c>
      <c r="B393" s="68" t="s">
        <v>317</v>
      </c>
      <c r="C393" s="66" t="s">
        <v>552</v>
      </c>
      <c r="D393" s="66" t="s">
        <v>535</v>
      </c>
      <c r="E393" s="66" t="s">
        <v>449</v>
      </c>
      <c r="F393" s="68" t="s">
        <v>30</v>
      </c>
      <c r="G393" s="55">
        <f>G394</f>
        <v>245</v>
      </c>
      <c r="H393" s="100"/>
    </row>
    <row r="394" spans="1:8" ht="15.75">
      <c r="A394" s="47" t="s">
        <v>31</v>
      </c>
      <c r="B394" s="68" t="s">
        <v>317</v>
      </c>
      <c r="C394" s="66" t="s">
        <v>552</v>
      </c>
      <c r="D394" s="66" t="s">
        <v>535</v>
      </c>
      <c r="E394" s="66" t="s">
        <v>449</v>
      </c>
      <c r="F394" s="68" t="s">
        <v>32</v>
      </c>
      <c r="G394" s="55">
        <v>245</v>
      </c>
      <c r="H394" s="100"/>
    </row>
    <row r="395" spans="1:8" ht="25.5">
      <c r="A395" s="47" t="s">
        <v>424</v>
      </c>
      <c r="B395" s="68" t="s">
        <v>317</v>
      </c>
      <c r="C395" s="66" t="s">
        <v>552</v>
      </c>
      <c r="D395" s="66" t="s">
        <v>535</v>
      </c>
      <c r="E395" s="66" t="s">
        <v>593</v>
      </c>
      <c r="F395" s="68"/>
      <c r="G395" s="55">
        <f>G396</f>
        <v>1000</v>
      </c>
      <c r="H395" s="100"/>
    </row>
    <row r="396" spans="1:8" ht="15.75">
      <c r="A396" s="47" t="s">
        <v>310</v>
      </c>
      <c r="B396" s="68" t="s">
        <v>317</v>
      </c>
      <c r="C396" s="66" t="s">
        <v>552</v>
      </c>
      <c r="D396" s="66" t="s">
        <v>535</v>
      </c>
      <c r="E396" s="66" t="s">
        <v>594</v>
      </c>
      <c r="F396" s="68"/>
      <c r="G396" s="55">
        <f>G397</f>
        <v>1000</v>
      </c>
      <c r="H396" s="100"/>
    </row>
    <row r="397" spans="1:8" ht="25.5">
      <c r="A397" s="46" t="s">
        <v>15</v>
      </c>
      <c r="B397" s="68" t="s">
        <v>317</v>
      </c>
      <c r="C397" s="66" t="s">
        <v>552</v>
      </c>
      <c r="D397" s="66" t="s">
        <v>535</v>
      </c>
      <c r="E397" s="66" t="s">
        <v>594</v>
      </c>
      <c r="F397" s="68" t="s">
        <v>30</v>
      </c>
      <c r="G397" s="55">
        <f>G398</f>
        <v>1000</v>
      </c>
      <c r="H397" s="100"/>
    </row>
    <row r="398" spans="1:8" ht="15.75">
      <c r="A398" s="47" t="s">
        <v>31</v>
      </c>
      <c r="B398" s="68" t="s">
        <v>317</v>
      </c>
      <c r="C398" s="66" t="s">
        <v>552</v>
      </c>
      <c r="D398" s="66" t="s">
        <v>535</v>
      </c>
      <c r="E398" s="66" t="s">
        <v>594</v>
      </c>
      <c r="F398" s="68" t="s">
        <v>32</v>
      </c>
      <c r="G398" s="55">
        <v>1000</v>
      </c>
      <c r="H398" s="100"/>
    </row>
    <row r="399" spans="1:8" ht="25.5">
      <c r="A399" s="47" t="s">
        <v>373</v>
      </c>
      <c r="B399" s="66" t="s">
        <v>317</v>
      </c>
      <c r="C399" s="66" t="s">
        <v>552</v>
      </c>
      <c r="D399" s="66" t="s">
        <v>535</v>
      </c>
      <c r="E399" s="66" t="s">
        <v>410</v>
      </c>
      <c r="F399" s="66"/>
      <c r="G399" s="70">
        <f>SUM(G400)</f>
        <v>18.4</v>
      </c>
      <c r="H399" s="101"/>
    </row>
    <row r="400" spans="1:8" ht="25.5">
      <c r="A400" s="47" t="s">
        <v>224</v>
      </c>
      <c r="B400" s="66" t="s">
        <v>317</v>
      </c>
      <c r="C400" s="66" t="s">
        <v>552</v>
      </c>
      <c r="D400" s="66" t="s">
        <v>535</v>
      </c>
      <c r="E400" s="66" t="s">
        <v>411</v>
      </c>
      <c r="F400" s="66"/>
      <c r="G400" s="70">
        <f>SUM(G401)</f>
        <v>18.4</v>
      </c>
      <c r="H400" s="101"/>
    </row>
    <row r="401" spans="1:8" ht="25.5">
      <c r="A401" s="46" t="s">
        <v>15</v>
      </c>
      <c r="B401" s="66" t="s">
        <v>317</v>
      </c>
      <c r="C401" s="66" t="s">
        <v>552</v>
      </c>
      <c r="D401" s="66" t="s">
        <v>535</v>
      </c>
      <c r="E401" s="66" t="s">
        <v>411</v>
      </c>
      <c r="F401" s="66" t="s">
        <v>30</v>
      </c>
      <c r="G401" s="70">
        <f>SUM(G402)</f>
        <v>18.4</v>
      </c>
      <c r="H401" s="101"/>
    </row>
    <row r="402" spans="1:8" ht="15.75">
      <c r="A402" s="47" t="s">
        <v>31</v>
      </c>
      <c r="B402" s="66" t="s">
        <v>317</v>
      </c>
      <c r="C402" s="66" t="s">
        <v>552</v>
      </c>
      <c r="D402" s="66" t="s">
        <v>535</v>
      </c>
      <c r="E402" s="66" t="s">
        <v>411</v>
      </c>
      <c r="F402" s="66" t="s">
        <v>32</v>
      </c>
      <c r="G402" s="70">
        <v>18.4</v>
      </c>
      <c r="H402" s="101"/>
    </row>
    <row r="403" spans="1:8" ht="15.75">
      <c r="A403" s="46" t="s">
        <v>553</v>
      </c>
      <c r="B403" s="68" t="s">
        <v>317</v>
      </c>
      <c r="C403" s="68" t="s">
        <v>567</v>
      </c>
      <c r="D403" s="68"/>
      <c r="E403" s="68"/>
      <c r="F403" s="68"/>
      <c r="G403" s="70">
        <f>SUM(G404)</f>
        <v>4606.8</v>
      </c>
      <c r="H403" s="101"/>
    </row>
    <row r="404" spans="1:8" ht="25.5">
      <c r="A404" s="46" t="s">
        <v>569</v>
      </c>
      <c r="B404" s="68" t="s">
        <v>317</v>
      </c>
      <c r="C404" s="68" t="s">
        <v>567</v>
      </c>
      <c r="D404" s="68" t="s">
        <v>535</v>
      </c>
      <c r="E404" s="68"/>
      <c r="F404" s="68"/>
      <c r="G404" s="70">
        <f>SUM(G405)</f>
        <v>4606.8</v>
      </c>
      <c r="H404" s="101"/>
    </row>
    <row r="405" spans="1:8" ht="15.75">
      <c r="A405" s="46" t="s">
        <v>14</v>
      </c>
      <c r="B405" s="68" t="s">
        <v>317</v>
      </c>
      <c r="C405" s="68" t="s">
        <v>567</v>
      </c>
      <c r="D405" s="68" t="s">
        <v>535</v>
      </c>
      <c r="E405" s="68" t="s">
        <v>184</v>
      </c>
      <c r="F405" s="68"/>
      <c r="G405" s="70">
        <f>SUM(G406)</f>
        <v>4606.8</v>
      </c>
      <c r="H405" s="101"/>
    </row>
    <row r="406" spans="1:8" ht="15.75">
      <c r="A406" s="46" t="s">
        <v>554</v>
      </c>
      <c r="B406" s="68" t="s">
        <v>317</v>
      </c>
      <c r="C406" s="68" t="s">
        <v>567</v>
      </c>
      <c r="D406" s="68" t="s">
        <v>535</v>
      </c>
      <c r="E406" s="68" t="s">
        <v>185</v>
      </c>
      <c r="F406" s="68"/>
      <c r="G406" s="70">
        <f>SUM(G407)</f>
        <v>4606.8</v>
      </c>
      <c r="H406" s="101"/>
    </row>
    <row r="407" spans="1:8" ht="15.75">
      <c r="A407" s="46" t="s">
        <v>96</v>
      </c>
      <c r="B407" s="68" t="s">
        <v>317</v>
      </c>
      <c r="C407" s="68" t="s">
        <v>567</v>
      </c>
      <c r="D407" s="68" t="s">
        <v>535</v>
      </c>
      <c r="E407" s="68" t="s">
        <v>185</v>
      </c>
      <c r="F407" s="68" t="s">
        <v>374</v>
      </c>
      <c r="G407" s="70">
        <f>SUM(G408)</f>
        <v>4606.8</v>
      </c>
      <c r="H407" s="101"/>
    </row>
    <row r="408" spans="1:8" ht="15.75">
      <c r="A408" s="46" t="s">
        <v>584</v>
      </c>
      <c r="B408" s="68" t="s">
        <v>317</v>
      </c>
      <c r="C408" s="68" t="s">
        <v>567</v>
      </c>
      <c r="D408" s="68" t="s">
        <v>535</v>
      </c>
      <c r="E408" s="68" t="s">
        <v>185</v>
      </c>
      <c r="F408" s="68" t="s">
        <v>375</v>
      </c>
      <c r="G408" s="70">
        <v>4606.8</v>
      </c>
      <c r="H408" s="101"/>
    </row>
    <row r="409" spans="1:8" ht="38.25">
      <c r="A409" s="44" t="s">
        <v>376</v>
      </c>
      <c r="B409" s="67" t="s">
        <v>377</v>
      </c>
      <c r="C409" s="67"/>
      <c r="D409" s="67"/>
      <c r="E409" s="67"/>
      <c r="F409" s="67"/>
      <c r="G409" s="74">
        <f>SUM(G419+G410)</f>
        <v>1306.3999999999999</v>
      </c>
      <c r="H409" s="102"/>
    </row>
    <row r="410" spans="1:8" ht="15.75">
      <c r="A410" s="46" t="s">
        <v>525</v>
      </c>
      <c r="B410" s="68" t="s">
        <v>377</v>
      </c>
      <c r="C410" s="68" t="s">
        <v>535</v>
      </c>
      <c r="D410" s="68"/>
      <c r="E410" s="68"/>
      <c r="F410" s="68"/>
      <c r="G410" s="57">
        <f>G411</f>
        <v>1.1</v>
      </c>
      <c r="H410" s="99"/>
    </row>
    <row r="411" spans="1:8" ht="15.75">
      <c r="A411" s="46" t="s">
        <v>538</v>
      </c>
      <c r="B411" s="68" t="s">
        <v>377</v>
      </c>
      <c r="C411" s="68" t="s">
        <v>535</v>
      </c>
      <c r="D411" s="68" t="s">
        <v>567</v>
      </c>
      <c r="E411" s="68"/>
      <c r="F411" s="68"/>
      <c r="G411" s="57">
        <f>G412</f>
        <v>1.1</v>
      </c>
      <c r="H411" s="99"/>
    </row>
    <row r="412" spans="1:8" ht="15.75">
      <c r="A412" s="46" t="s">
        <v>3</v>
      </c>
      <c r="B412" s="68" t="s">
        <v>377</v>
      </c>
      <c r="C412" s="68" t="s">
        <v>535</v>
      </c>
      <c r="D412" s="68" t="s">
        <v>567</v>
      </c>
      <c r="E412" s="68" t="s">
        <v>170</v>
      </c>
      <c r="F412" s="68"/>
      <c r="G412" s="57">
        <f>G413</f>
        <v>1.1</v>
      </c>
      <c r="H412" s="99"/>
    </row>
    <row r="413" spans="1:8" ht="25.5">
      <c r="A413" s="46" t="s">
        <v>37</v>
      </c>
      <c r="B413" s="68" t="s">
        <v>377</v>
      </c>
      <c r="C413" s="68" t="s">
        <v>535</v>
      </c>
      <c r="D413" s="68" t="s">
        <v>567</v>
      </c>
      <c r="E413" s="68" t="s">
        <v>178</v>
      </c>
      <c r="F413" s="68"/>
      <c r="G413" s="57">
        <f>G414</f>
        <v>1.1</v>
      </c>
      <c r="H413" s="99"/>
    </row>
    <row r="414" spans="1:8" ht="15.75">
      <c r="A414" s="46" t="s">
        <v>154</v>
      </c>
      <c r="B414" s="68" t="s">
        <v>377</v>
      </c>
      <c r="C414" s="68" t="s">
        <v>535</v>
      </c>
      <c r="D414" s="68" t="s">
        <v>567</v>
      </c>
      <c r="E414" s="68" t="s">
        <v>179</v>
      </c>
      <c r="F414" s="68"/>
      <c r="G414" s="57">
        <f>G416+G418</f>
        <v>1.1</v>
      </c>
      <c r="H414" s="99"/>
    </row>
    <row r="415" spans="1:8" ht="25.5">
      <c r="A415" s="46" t="s">
        <v>78</v>
      </c>
      <c r="B415" s="68" t="s">
        <v>377</v>
      </c>
      <c r="C415" s="68" t="s">
        <v>535</v>
      </c>
      <c r="D415" s="68" t="s">
        <v>567</v>
      </c>
      <c r="E415" s="68" t="s">
        <v>179</v>
      </c>
      <c r="F415" s="68" t="s">
        <v>79</v>
      </c>
      <c r="G415" s="57">
        <f>G416</f>
        <v>0.9</v>
      </c>
      <c r="H415" s="99"/>
    </row>
    <row r="416" spans="1:8" ht="25.5">
      <c r="A416" s="46" t="s">
        <v>81</v>
      </c>
      <c r="B416" s="68" t="s">
        <v>377</v>
      </c>
      <c r="C416" s="68" t="s">
        <v>535</v>
      </c>
      <c r="D416" s="68" t="s">
        <v>567</v>
      </c>
      <c r="E416" s="68" t="s">
        <v>179</v>
      </c>
      <c r="F416" s="68" t="s">
        <v>80</v>
      </c>
      <c r="G416" s="57">
        <v>0.9</v>
      </c>
      <c r="H416" s="99"/>
    </row>
    <row r="417" spans="1:8" ht="15.75">
      <c r="A417" s="46" t="s">
        <v>82</v>
      </c>
      <c r="B417" s="68" t="s">
        <v>377</v>
      </c>
      <c r="C417" s="68" t="s">
        <v>535</v>
      </c>
      <c r="D417" s="68" t="s">
        <v>567</v>
      </c>
      <c r="E417" s="68" t="s">
        <v>179</v>
      </c>
      <c r="F417" s="68" t="s">
        <v>84</v>
      </c>
      <c r="G417" s="57">
        <f>G418</f>
        <v>0.2</v>
      </c>
      <c r="H417" s="99"/>
    </row>
    <row r="418" spans="1:8" ht="15.75">
      <c r="A418" s="46" t="s">
        <v>116</v>
      </c>
      <c r="B418" s="68" t="s">
        <v>377</v>
      </c>
      <c r="C418" s="68" t="s">
        <v>535</v>
      </c>
      <c r="D418" s="68" t="s">
        <v>567</v>
      </c>
      <c r="E418" s="68" t="s">
        <v>179</v>
      </c>
      <c r="F418" s="68" t="s">
        <v>115</v>
      </c>
      <c r="G418" s="57">
        <v>0.2</v>
      </c>
      <c r="H418" s="99"/>
    </row>
    <row r="419" spans="1:8" ht="15.75">
      <c r="A419" s="46" t="s">
        <v>125</v>
      </c>
      <c r="B419" s="68" t="s">
        <v>377</v>
      </c>
      <c r="C419" s="68" t="s">
        <v>127</v>
      </c>
      <c r="D419" s="68"/>
      <c r="E419" s="66"/>
      <c r="F419" s="68"/>
      <c r="G419" s="70">
        <f>SUM(G420)</f>
        <v>1305.3</v>
      </c>
      <c r="H419" s="101"/>
    </row>
    <row r="420" spans="1:8" ht="15.75">
      <c r="A420" s="46" t="s">
        <v>126</v>
      </c>
      <c r="B420" s="68" t="s">
        <v>377</v>
      </c>
      <c r="C420" s="68" t="s">
        <v>127</v>
      </c>
      <c r="D420" s="68" t="s">
        <v>548</v>
      </c>
      <c r="E420" s="66"/>
      <c r="F420" s="68"/>
      <c r="G420" s="70">
        <f>SUM(G421+G428)</f>
        <v>1305.3</v>
      </c>
      <c r="H420" s="101"/>
    </row>
    <row r="421" spans="1:8" ht="15.75">
      <c r="A421" s="46" t="s">
        <v>7</v>
      </c>
      <c r="B421" s="68" t="s">
        <v>377</v>
      </c>
      <c r="C421" s="68" t="s">
        <v>127</v>
      </c>
      <c r="D421" s="68" t="s">
        <v>548</v>
      </c>
      <c r="E421" s="66" t="s">
        <v>180</v>
      </c>
      <c r="F421" s="68"/>
      <c r="G421" s="70">
        <f>SUM(G422)</f>
        <v>1205.5</v>
      </c>
      <c r="H421" s="101"/>
    </row>
    <row r="422" spans="1:8" ht="25.5">
      <c r="A422" s="46" t="s">
        <v>322</v>
      </c>
      <c r="B422" s="68" t="s">
        <v>377</v>
      </c>
      <c r="C422" s="68" t="s">
        <v>127</v>
      </c>
      <c r="D422" s="68" t="s">
        <v>548</v>
      </c>
      <c r="E422" s="66" t="s">
        <v>166</v>
      </c>
      <c r="F422" s="68"/>
      <c r="G422" s="70">
        <f>SUM(G423)</f>
        <v>1205.5</v>
      </c>
      <c r="H422" s="101"/>
    </row>
    <row r="423" spans="1:8" ht="25.5">
      <c r="A423" s="46" t="s">
        <v>496</v>
      </c>
      <c r="B423" s="68" t="s">
        <v>377</v>
      </c>
      <c r="C423" s="68" t="s">
        <v>127</v>
      </c>
      <c r="D423" s="68" t="s">
        <v>548</v>
      </c>
      <c r="E423" s="66" t="s">
        <v>293</v>
      </c>
      <c r="F423" s="68"/>
      <c r="G423" s="70">
        <f>SUM(G424+G426)</f>
        <v>1205.5</v>
      </c>
      <c r="H423" s="101"/>
    </row>
    <row r="424" spans="1:8" ht="25.5">
      <c r="A424" s="46" t="s">
        <v>128</v>
      </c>
      <c r="B424" s="68" t="s">
        <v>377</v>
      </c>
      <c r="C424" s="68" t="s">
        <v>127</v>
      </c>
      <c r="D424" s="68" t="s">
        <v>548</v>
      </c>
      <c r="E424" s="66" t="s">
        <v>293</v>
      </c>
      <c r="F424" s="68" t="s">
        <v>130</v>
      </c>
      <c r="G424" s="70">
        <f>SUM(G425)</f>
        <v>978.6</v>
      </c>
      <c r="H424" s="101"/>
    </row>
    <row r="425" spans="1:8" ht="15.75">
      <c r="A425" s="46" t="s">
        <v>129</v>
      </c>
      <c r="B425" s="68" t="s">
        <v>377</v>
      </c>
      <c r="C425" s="68" t="s">
        <v>127</v>
      </c>
      <c r="D425" s="68" t="s">
        <v>548</v>
      </c>
      <c r="E425" s="66" t="s">
        <v>293</v>
      </c>
      <c r="F425" s="68" t="s">
        <v>131</v>
      </c>
      <c r="G425" s="70">
        <v>978.6</v>
      </c>
      <c r="H425" s="101"/>
    </row>
    <row r="426" spans="1:8" ht="15.75">
      <c r="A426" s="46" t="s">
        <v>82</v>
      </c>
      <c r="B426" s="68" t="s">
        <v>377</v>
      </c>
      <c r="C426" s="68" t="s">
        <v>127</v>
      </c>
      <c r="D426" s="68" t="s">
        <v>548</v>
      </c>
      <c r="E426" s="66" t="s">
        <v>293</v>
      </c>
      <c r="F426" s="68" t="s">
        <v>84</v>
      </c>
      <c r="G426" s="70">
        <f>G427</f>
        <v>226.9</v>
      </c>
      <c r="H426" s="101"/>
    </row>
    <row r="427" spans="1:8" ht="15.75">
      <c r="A427" s="46" t="s">
        <v>116</v>
      </c>
      <c r="B427" s="68" t="s">
        <v>377</v>
      </c>
      <c r="C427" s="68" t="s">
        <v>127</v>
      </c>
      <c r="D427" s="68" t="s">
        <v>548</v>
      </c>
      <c r="E427" s="66" t="s">
        <v>293</v>
      </c>
      <c r="F427" s="68" t="s">
        <v>115</v>
      </c>
      <c r="G427" s="70">
        <v>226.9</v>
      </c>
      <c r="H427" s="101"/>
    </row>
    <row r="428" spans="1:8" ht="15.75">
      <c r="A428" s="46" t="s">
        <v>3</v>
      </c>
      <c r="B428" s="68" t="s">
        <v>377</v>
      </c>
      <c r="C428" s="68" t="s">
        <v>127</v>
      </c>
      <c r="D428" s="68" t="s">
        <v>548</v>
      </c>
      <c r="E428" s="66" t="s">
        <v>295</v>
      </c>
      <c r="F428" s="68"/>
      <c r="G428" s="70">
        <f>SUM(G429)</f>
        <v>99.8</v>
      </c>
      <c r="H428" s="101"/>
    </row>
    <row r="429" spans="1:8" ht="25.5">
      <c r="A429" s="47" t="s">
        <v>294</v>
      </c>
      <c r="B429" s="68" t="s">
        <v>377</v>
      </c>
      <c r="C429" s="68" t="s">
        <v>127</v>
      </c>
      <c r="D429" s="68" t="s">
        <v>548</v>
      </c>
      <c r="E429" s="66" t="s">
        <v>295</v>
      </c>
      <c r="F429" s="68"/>
      <c r="G429" s="70">
        <f>SUM(G430)</f>
        <v>99.8</v>
      </c>
      <c r="H429" s="101"/>
    </row>
    <row r="430" spans="1:8" ht="15.75">
      <c r="A430" s="47" t="s">
        <v>154</v>
      </c>
      <c r="B430" s="68" t="s">
        <v>377</v>
      </c>
      <c r="C430" s="68" t="s">
        <v>127</v>
      </c>
      <c r="D430" s="68" t="s">
        <v>548</v>
      </c>
      <c r="E430" s="66" t="s">
        <v>296</v>
      </c>
      <c r="F430" s="68"/>
      <c r="G430" s="70">
        <f>SUM(G431)</f>
        <v>99.8</v>
      </c>
      <c r="H430" s="101"/>
    </row>
    <row r="431" spans="1:8" ht="25.5">
      <c r="A431" s="46" t="s">
        <v>128</v>
      </c>
      <c r="B431" s="68" t="s">
        <v>377</v>
      </c>
      <c r="C431" s="68" t="s">
        <v>127</v>
      </c>
      <c r="D431" s="68" t="s">
        <v>548</v>
      </c>
      <c r="E431" s="66" t="s">
        <v>296</v>
      </c>
      <c r="F431" s="68" t="s">
        <v>130</v>
      </c>
      <c r="G431" s="70">
        <f>SUM(G432)</f>
        <v>99.8</v>
      </c>
      <c r="H431" s="101"/>
    </row>
    <row r="432" spans="1:8" ht="15.75">
      <c r="A432" s="46" t="s">
        <v>129</v>
      </c>
      <c r="B432" s="68" t="s">
        <v>377</v>
      </c>
      <c r="C432" s="68" t="s">
        <v>127</v>
      </c>
      <c r="D432" s="68" t="s">
        <v>548</v>
      </c>
      <c r="E432" s="66" t="s">
        <v>296</v>
      </c>
      <c r="F432" s="68" t="s">
        <v>131</v>
      </c>
      <c r="G432" s="70">
        <v>99.8</v>
      </c>
      <c r="H432" s="101"/>
    </row>
    <row r="433" spans="1:8" s="45" customFormat="1" ht="25.5">
      <c r="A433" s="44" t="s">
        <v>378</v>
      </c>
      <c r="B433" s="67" t="s">
        <v>379</v>
      </c>
      <c r="C433" s="67"/>
      <c r="D433" s="67"/>
      <c r="E433" s="67"/>
      <c r="F433" s="67"/>
      <c r="G433" s="58">
        <f>SUM(G434)</f>
        <v>3619.9</v>
      </c>
      <c r="H433" s="97"/>
    </row>
    <row r="434" spans="1:8" s="45" customFormat="1" ht="15.75">
      <c r="A434" s="46" t="s">
        <v>525</v>
      </c>
      <c r="B434" s="68" t="s">
        <v>379</v>
      </c>
      <c r="C434" s="68" t="s">
        <v>535</v>
      </c>
      <c r="D434" s="68"/>
      <c r="E434" s="68"/>
      <c r="F434" s="68"/>
      <c r="G434" s="56">
        <f>G435</f>
        <v>3619.9</v>
      </c>
      <c r="H434" s="98"/>
    </row>
    <row r="435" spans="1:8" ht="38.25">
      <c r="A435" s="46" t="s">
        <v>543</v>
      </c>
      <c r="B435" s="68" t="s">
        <v>379</v>
      </c>
      <c r="C435" s="68" t="s">
        <v>535</v>
      </c>
      <c r="D435" s="68" t="s">
        <v>539</v>
      </c>
      <c r="E435" s="66"/>
      <c r="F435" s="66"/>
      <c r="G435" s="56">
        <f>G436+G454</f>
        <v>3619.9</v>
      </c>
      <c r="H435" s="98"/>
    </row>
    <row r="436" spans="1:8" ht="15.75">
      <c r="A436" s="47" t="s">
        <v>526</v>
      </c>
      <c r="B436" s="66" t="s">
        <v>379</v>
      </c>
      <c r="C436" s="66" t="s">
        <v>535</v>
      </c>
      <c r="D436" s="66" t="s">
        <v>539</v>
      </c>
      <c r="E436" s="66" t="s">
        <v>158</v>
      </c>
      <c r="F436" s="66"/>
      <c r="G436" s="55">
        <f>SUM(G437)</f>
        <v>3460</v>
      </c>
      <c r="H436" s="100"/>
    </row>
    <row r="437" spans="1:8" ht="25.5">
      <c r="A437" s="47" t="s">
        <v>380</v>
      </c>
      <c r="B437" s="66" t="s">
        <v>379</v>
      </c>
      <c r="C437" s="66" t="s">
        <v>535</v>
      </c>
      <c r="D437" s="66" t="s">
        <v>539</v>
      </c>
      <c r="E437" s="66" t="s">
        <v>186</v>
      </c>
      <c r="F437" s="66"/>
      <c r="G437" s="55">
        <f>SUM(G438+G443+G451)</f>
        <v>3460</v>
      </c>
      <c r="H437" s="100"/>
    </row>
    <row r="438" spans="1:8" ht="25.5">
      <c r="A438" s="47" t="s">
        <v>12</v>
      </c>
      <c r="B438" s="66" t="s">
        <v>379</v>
      </c>
      <c r="C438" s="66" t="s">
        <v>535</v>
      </c>
      <c r="D438" s="66" t="s">
        <v>539</v>
      </c>
      <c r="E438" s="66" t="s">
        <v>187</v>
      </c>
      <c r="F438" s="66"/>
      <c r="G438" s="70">
        <f>G439+G441</f>
        <v>712</v>
      </c>
      <c r="H438" s="101"/>
    </row>
    <row r="439" spans="1:8" ht="51">
      <c r="A439" s="47" t="s">
        <v>117</v>
      </c>
      <c r="B439" s="66" t="s">
        <v>379</v>
      </c>
      <c r="C439" s="66" t="s">
        <v>535</v>
      </c>
      <c r="D439" s="66" t="s">
        <v>539</v>
      </c>
      <c r="E439" s="66" t="s">
        <v>187</v>
      </c>
      <c r="F439" s="66" t="s">
        <v>34</v>
      </c>
      <c r="G439" s="70">
        <f>G440</f>
        <v>711.9</v>
      </c>
      <c r="H439" s="101"/>
    </row>
    <row r="440" spans="1:8" ht="25.5">
      <c r="A440" s="47" t="s">
        <v>77</v>
      </c>
      <c r="B440" s="66" t="s">
        <v>379</v>
      </c>
      <c r="C440" s="66" t="s">
        <v>535</v>
      </c>
      <c r="D440" s="66" t="s">
        <v>539</v>
      </c>
      <c r="E440" s="66" t="s">
        <v>187</v>
      </c>
      <c r="F440" s="66" t="s">
        <v>76</v>
      </c>
      <c r="G440" s="70">
        <v>711.9</v>
      </c>
      <c r="H440" s="101"/>
    </row>
    <row r="441" spans="1:8" ht="15.75">
      <c r="A441" s="47" t="s">
        <v>82</v>
      </c>
      <c r="B441" s="66" t="s">
        <v>379</v>
      </c>
      <c r="C441" s="66" t="s">
        <v>535</v>
      </c>
      <c r="D441" s="66" t="s">
        <v>539</v>
      </c>
      <c r="E441" s="66" t="s">
        <v>187</v>
      </c>
      <c r="F441" s="66" t="s">
        <v>84</v>
      </c>
      <c r="G441" s="70">
        <f>G442</f>
        <v>0.1</v>
      </c>
      <c r="H441" s="101"/>
    </row>
    <row r="442" spans="1:8" ht="15.75">
      <c r="A442" s="47" t="s">
        <v>83</v>
      </c>
      <c r="B442" s="66" t="s">
        <v>379</v>
      </c>
      <c r="C442" s="66" t="s">
        <v>535</v>
      </c>
      <c r="D442" s="66" t="s">
        <v>539</v>
      </c>
      <c r="E442" s="66" t="s">
        <v>187</v>
      </c>
      <c r="F442" s="66" t="s">
        <v>85</v>
      </c>
      <c r="G442" s="70">
        <v>0.1</v>
      </c>
      <c r="H442" s="101"/>
    </row>
    <row r="443" spans="1:8" ht="15.75">
      <c r="A443" s="47" t="s">
        <v>16</v>
      </c>
      <c r="B443" s="66" t="s">
        <v>379</v>
      </c>
      <c r="C443" s="66" t="s">
        <v>535</v>
      </c>
      <c r="D443" s="66" t="s">
        <v>539</v>
      </c>
      <c r="E443" s="66" t="s">
        <v>188</v>
      </c>
      <c r="F443" s="66"/>
      <c r="G443" s="55">
        <f>SUM(G445+G447+G449)</f>
        <v>2744.1</v>
      </c>
      <c r="H443" s="100"/>
    </row>
    <row r="444" spans="1:8" ht="25.5">
      <c r="A444" s="47" t="s">
        <v>381</v>
      </c>
      <c r="B444" s="66" t="s">
        <v>379</v>
      </c>
      <c r="C444" s="66" t="s">
        <v>535</v>
      </c>
      <c r="D444" s="66" t="s">
        <v>539</v>
      </c>
      <c r="E444" s="66" t="s">
        <v>434</v>
      </c>
      <c r="F444" s="66"/>
      <c r="G444" s="70">
        <f>G445+G447+G449</f>
        <v>2744.1</v>
      </c>
      <c r="H444" s="101"/>
    </row>
    <row r="445" spans="1:8" ht="51">
      <c r="A445" s="47" t="s">
        <v>117</v>
      </c>
      <c r="B445" s="66" t="s">
        <v>379</v>
      </c>
      <c r="C445" s="66" t="s">
        <v>535</v>
      </c>
      <c r="D445" s="66" t="s">
        <v>539</v>
      </c>
      <c r="E445" s="66" t="s">
        <v>434</v>
      </c>
      <c r="F445" s="66" t="s">
        <v>34</v>
      </c>
      <c r="G445" s="55">
        <f>SUM(G446)</f>
        <v>2325</v>
      </c>
      <c r="H445" s="100"/>
    </row>
    <row r="446" spans="1:8" ht="25.5">
      <c r="A446" s="47" t="s">
        <v>77</v>
      </c>
      <c r="B446" s="66" t="s">
        <v>379</v>
      </c>
      <c r="C446" s="66" t="s">
        <v>535</v>
      </c>
      <c r="D446" s="66" t="s">
        <v>539</v>
      </c>
      <c r="E446" s="66" t="s">
        <v>434</v>
      </c>
      <c r="F446" s="66" t="s">
        <v>76</v>
      </c>
      <c r="G446" s="55">
        <v>2325</v>
      </c>
      <c r="H446" s="100"/>
    </row>
    <row r="447" spans="1:8" ht="25.5">
      <c r="A447" s="47" t="s">
        <v>78</v>
      </c>
      <c r="B447" s="66" t="s">
        <v>379</v>
      </c>
      <c r="C447" s="66" t="s">
        <v>535</v>
      </c>
      <c r="D447" s="66" t="s">
        <v>539</v>
      </c>
      <c r="E447" s="66" t="s">
        <v>434</v>
      </c>
      <c r="F447" s="66" t="s">
        <v>79</v>
      </c>
      <c r="G447" s="70">
        <f>G448</f>
        <v>419</v>
      </c>
      <c r="H447" s="101"/>
    </row>
    <row r="448" spans="1:8" ht="25.5">
      <c r="A448" s="47" t="s">
        <v>81</v>
      </c>
      <c r="B448" s="66" t="s">
        <v>379</v>
      </c>
      <c r="C448" s="66" t="s">
        <v>535</v>
      </c>
      <c r="D448" s="66" t="s">
        <v>539</v>
      </c>
      <c r="E448" s="66" t="s">
        <v>434</v>
      </c>
      <c r="F448" s="66" t="s">
        <v>80</v>
      </c>
      <c r="G448" s="70">
        <v>419</v>
      </c>
      <c r="H448" s="101"/>
    </row>
    <row r="449" spans="1:8" ht="15.75">
      <c r="A449" s="47" t="s">
        <v>82</v>
      </c>
      <c r="B449" s="66" t="s">
        <v>379</v>
      </c>
      <c r="C449" s="66" t="s">
        <v>535</v>
      </c>
      <c r="D449" s="66" t="s">
        <v>539</v>
      </c>
      <c r="E449" s="66" t="s">
        <v>434</v>
      </c>
      <c r="F449" s="66" t="s">
        <v>84</v>
      </c>
      <c r="G449" s="70">
        <f>G450</f>
        <v>0.1</v>
      </c>
      <c r="H449" s="101"/>
    </row>
    <row r="450" spans="1:8" ht="15.75">
      <c r="A450" s="47" t="s">
        <v>83</v>
      </c>
      <c r="B450" s="66" t="s">
        <v>379</v>
      </c>
      <c r="C450" s="66" t="s">
        <v>535</v>
      </c>
      <c r="D450" s="66" t="s">
        <v>539</v>
      </c>
      <c r="E450" s="66" t="s">
        <v>434</v>
      </c>
      <c r="F450" s="66" t="s">
        <v>85</v>
      </c>
      <c r="G450" s="70">
        <v>0.1</v>
      </c>
      <c r="H450" s="101"/>
    </row>
    <row r="451" spans="1:8" ht="25.5">
      <c r="A451" s="47" t="s">
        <v>2</v>
      </c>
      <c r="B451" s="66" t="s">
        <v>379</v>
      </c>
      <c r="C451" s="66" t="s">
        <v>535</v>
      </c>
      <c r="D451" s="66" t="s">
        <v>539</v>
      </c>
      <c r="E451" s="66" t="s">
        <v>189</v>
      </c>
      <c r="F451" s="66"/>
      <c r="G451" s="70">
        <f>SUM(G453)</f>
        <v>3.9</v>
      </c>
      <c r="H451" s="101"/>
    </row>
    <row r="452" spans="1:8" ht="15.75">
      <c r="A452" s="47" t="s">
        <v>82</v>
      </c>
      <c r="B452" s="66" t="s">
        <v>379</v>
      </c>
      <c r="C452" s="66" t="s">
        <v>535</v>
      </c>
      <c r="D452" s="66" t="s">
        <v>539</v>
      </c>
      <c r="E452" s="66" t="s">
        <v>189</v>
      </c>
      <c r="F452" s="66" t="s">
        <v>84</v>
      </c>
      <c r="G452" s="70">
        <f>G453</f>
        <v>3.9</v>
      </c>
      <c r="H452" s="101"/>
    </row>
    <row r="453" spans="1:8" ht="15.75">
      <c r="A453" s="47" t="s">
        <v>83</v>
      </c>
      <c r="B453" s="66" t="s">
        <v>379</v>
      </c>
      <c r="C453" s="66" t="s">
        <v>535</v>
      </c>
      <c r="D453" s="66" t="s">
        <v>539</v>
      </c>
      <c r="E453" s="66" t="s">
        <v>189</v>
      </c>
      <c r="F453" s="66" t="s">
        <v>85</v>
      </c>
      <c r="G453" s="70">
        <v>3.9</v>
      </c>
      <c r="H453" s="101"/>
    </row>
    <row r="454" spans="1:8" ht="25.5">
      <c r="A454" s="47" t="s">
        <v>329</v>
      </c>
      <c r="B454" s="66" t="s">
        <v>379</v>
      </c>
      <c r="C454" s="66" t="s">
        <v>535</v>
      </c>
      <c r="D454" s="66" t="s">
        <v>539</v>
      </c>
      <c r="E454" s="66" t="s">
        <v>503</v>
      </c>
      <c r="F454" s="66"/>
      <c r="G454" s="70">
        <f>SUM(G455+G459+G463)</f>
        <v>159.89999999999998</v>
      </c>
      <c r="H454" s="101"/>
    </row>
    <row r="455" spans="1:8" ht="25.5">
      <c r="A455" s="47" t="s">
        <v>333</v>
      </c>
      <c r="B455" s="66" t="s">
        <v>379</v>
      </c>
      <c r="C455" s="66" t="s">
        <v>535</v>
      </c>
      <c r="D455" s="66" t="s">
        <v>539</v>
      </c>
      <c r="E455" s="66" t="s">
        <v>507</v>
      </c>
      <c r="F455" s="66"/>
      <c r="G455" s="70">
        <f>G456</f>
        <v>60.6</v>
      </c>
      <c r="H455" s="101"/>
    </row>
    <row r="456" spans="1:8" ht="15.75">
      <c r="A456" s="47" t="s">
        <v>310</v>
      </c>
      <c r="B456" s="66" t="s">
        <v>379</v>
      </c>
      <c r="C456" s="66" t="s">
        <v>535</v>
      </c>
      <c r="D456" s="66" t="s">
        <v>539</v>
      </c>
      <c r="E456" s="66" t="s">
        <v>508</v>
      </c>
      <c r="F456" s="66"/>
      <c r="G456" s="70">
        <f>G457</f>
        <v>60.6</v>
      </c>
      <c r="H456" s="101"/>
    </row>
    <row r="457" spans="1:8" ht="25.5">
      <c r="A457" s="47" t="s">
        <v>78</v>
      </c>
      <c r="B457" s="66" t="s">
        <v>379</v>
      </c>
      <c r="C457" s="66" t="s">
        <v>535</v>
      </c>
      <c r="D457" s="66" t="s">
        <v>539</v>
      </c>
      <c r="E457" s="66" t="s">
        <v>508</v>
      </c>
      <c r="F457" s="66" t="s">
        <v>79</v>
      </c>
      <c r="G457" s="70">
        <f>G458</f>
        <v>60.6</v>
      </c>
      <c r="H457" s="101"/>
    </row>
    <row r="458" spans="1:8" ht="25.5">
      <c r="A458" s="47" t="s">
        <v>81</v>
      </c>
      <c r="B458" s="66" t="s">
        <v>379</v>
      </c>
      <c r="C458" s="66" t="s">
        <v>535</v>
      </c>
      <c r="D458" s="66" t="s">
        <v>539</v>
      </c>
      <c r="E458" s="66" t="s">
        <v>508</v>
      </c>
      <c r="F458" s="66" t="s">
        <v>80</v>
      </c>
      <c r="G458" s="70">
        <v>60.6</v>
      </c>
      <c r="H458" s="101"/>
    </row>
    <row r="459" spans="1:8" ht="25.5">
      <c r="A459" s="47" t="s">
        <v>335</v>
      </c>
      <c r="B459" s="66" t="s">
        <v>379</v>
      </c>
      <c r="C459" s="66" t="s">
        <v>535</v>
      </c>
      <c r="D459" s="66" t="s">
        <v>539</v>
      </c>
      <c r="E459" s="66" t="s">
        <v>512</v>
      </c>
      <c r="F459" s="66"/>
      <c r="G459" s="70">
        <f>G460</f>
        <v>10</v>
      </c>
      <c r="H459" s="101"/>
    </row>
    <row r="460" spans="1:8" ht="15.75">
      <c r="A460" s="47" t="s">
        <v>310</v>
      </c>
      <c r="B460" s="66" t="s">
        <v>379</v>
      </c>
      <c r="C460" s="66" t="s">
        <v>535</v>
      </c>
      <c r="D460" s="66" t="s">
        <v>539</v>
      </c>
      <c r="E460" s="66" t="s">
        <v>513</v>
      </c>
      <c r="F460" s="66"/>
      <c r="G460" s="70">
        <f>G461</f>
        <v>10</v>
      </c>
      <c r="H460" s="101"/>
    </row>
    <row r="461" spans="1:8" ht="25.5">
      <c r="A461" s="47" t="s">
        <v>78</v>
      </c>
      <c r="B461" s="66" t="s">
        <v>379</v>
      </c>
      <c r="C461" s="66" t="s">
        <v>535</v>
      </c>
      <c r="D461" s="66" t="s">
        <v>539</v>
      </c>
      <c r="E461" s="66" t="s">
        <v>513</v>
      </c>
      <c r="F461" s="66" t="s">
        <v>79</v>
      </c>
      <c r="G461" s="70">
        <f>G462</f>
        <v>10</v>
      </c>
      <c r="H461" s="101"/>
    </row>
    <row r="462" spans="1:8" ht="25.5">
      <c r="A462" s="47" t="s">
        <v>81</v>
      </c>
      <c r="B462" s="66" t="s">
        <v>379</v>
      </c>
      <c r="C462" s="66" t="s">
        <v>535</v>
      </c>
      <c r="D462" s="66" t="s">
        <v>539</v>
      </c>
      <c r="E462" s="66" t="s">
        <v>513</v>
      </c>
      <c r="F462" s="66" t="s">
        <v>80</v>
      </c>
      <c r="G462" s="70">
        <v>10</v>
      </c>
      <c r="H462" s="101"/>
    </row>
    <row r="463" spans="1:8" ht="38.25">
      <c r="A463" s="47" t="s">
        <v>342</v>
      </c>
      <c r="B463" s="66" t="s">
        <v>379</v>
      </c>
      <c r="C463" s="66" t="s">
        <v>535</v>
      </c>
      <c r="D463" s="66" t="s">
        <v>539</v>
      </c>
      <c r="E463" s="66" t="s">
        <v>516</v>
      </c>
      <c r="F463" s="66"/>
      <c r="G463" s="70">
        <f>G464</f>
        <v>89.3</v>
      </c>
      <c r="H463" s="101"/>
    </row>
    <row r="464" spans="1:8" ht="15.75">
      <c r="A464" s="47" t="s">
        <v>310</v>
      </c>
      <c r="B464" s="66" t="s">
        <v>379</v>
      </c>
      <c r="C464" s="66" t="s">
        <v>535</v>
      </c>
      <c r="D464" s="66" t="s">
        <v>539</v>
      </c>
      <c r="E464" s="66" t="s">
        <v>517</v>
      </c>
      <c r="F464" s="66"/>
      <c r="G464" s="70">
        <f>G465</f>
        <v>89.3</v>
      </c>
      <c r="H464" s="101"/>
    </row>
    <row r="465" spans="1:8" ht="25.5">
      <c r="A465" s="47" t="s">
        <v>78</v>
      </c>
      <c r="B465" s="66" t="s">
        <v>379</v>
      </c>
      <c r="C465" s="66" t="s">
        <v>535</v>
      </c>
      <c r="D465" s="66" t="s">
        <v>539</v>
      </c>
      <c r="E465" s="66" t="s">
        <v>517</v>
      </c>
      <c r="F465" s="66" t="s">
        <v>79</v>
      </c>
      <c r="G465" s="70">
        <f>G466</f>
        <v>89.3</v>
      </c>
      <c r="H465" s="101"/>
    </row>
    <row r="466" spans="1:8" ht="25.5">
      <c r="A466" s="47" t="s">
        <v>81</v>
      </c>
      <c r="B466" s="66" t="s">
        <v>379</v>
      </c>
      <c r="C466" s="66" t="s">
        <v>535</v>
      </c>
      <c r="D466" s="66" t="s">
        <v>539</v>
      </c>
      <c r="E466" s="66" t="s">
        <v>517</v>
      </c>
      <c r="F466" s="66" t="s">
        <v>80</v>
      </c>
      <c r="G466" s="70">
        <v>89.3</v>
      </c>
      <c r="H466" s="101"/>
    </row>
    <row r="467" spans="1:8" s="45" customFormat="1" ht="25.5">
      <c r="A467" s="44" t="s">
        <v>382</v>
      </c>
      <c r="B467" s="67">
        <v>112</v>
      </c>
      <c r="C467" s="67"/>
      <c r="D467" s="67"/>
      <c r="E467" s="67"/>
      <c r="F467" s="67"/>
      <c r="G467" s="58">
        <f>SUM(G468+G523+G529)</f>
        <v>18684.2</v>
      </c>
      <c r="H467" s="97"/>
    </row>
    <row r="468" spans="1:8" s="45" customFormat="1" ht="15.75">
      <c r="A468" s="46" t="s">
        <v>525</v>
      </c>
      <c r="B468" s="68" t="s">
        <v>383</v>
      </c>
      <c r="C468" s="68" t="s">
        <v>535</v>
      </c>
      <c r="D468" s="68"/>
      <c r="E468" s="68"/>
      <c r="F468" s="68"/>
      <c r="G468" s="56">
        <f>SUM(G469+G518)</f>
        <v>6929.400000000001</v>
      </c>
      <c r="H468" s="98"/>
    </row>
    <row r="469" spans="1:8" s="45" customFormat="1" ht="38.25">
      <c r="A469" s="46" t="s">
        <v>544</v>
      </c>
      <c r="B469" s="68">
        <v>112</v>
      </c>
      <c r="C469" s="68" t="s">
        <v>535</v>
      </c>
      <c r="D469" s="68" t="s">
        <v>542</v>
      </c>
      <c r="E469" s="68"/>
      <c r="F469" s="68"/>
      <c r="G469" s="56">
        <f>G470+G481+G494</f>
        <v>6929.400000000001</v>
      </c>
      <c r="H469" s="98"/>
    </row>
    <row r="470" spans="1:8" s="45" customFormat="1" ht="15.75">
      <c r="A470" s="46" t="s">
        <v>7</v>
      </c>
      <c r="B470" s="68">
        <v>112</v>
      </c>
      <c r="C470" s="68" t="s">
        <v>535</v>
      </c>
      <c r="D470" s="68" t="s">
        <v>542</v>
      </c>
      <c r="E470" s="68" t="s">
        <v>180</v>
      </c>
      <c r="F470" s="68"/>
      <c r="G470" s="56">
        <f>G471+G475</f>
        <v>1728.3</v>
      </c>
      <c r="H470" s="98"/>
    </row>
    <row r="471" spans="1:8" s="45" customFormat="1" ht="38.25">
      <c r="A471" s="46" t="s">
        <v>0</v>
      </c>
      <c r="B471" s="68">
        <v>112</v>
      </c>
      <c r="C471" s="68" t="s">
        <v>535</v>
      </c>
      <c r="D471" s="68" t="s">
        <v>542</v>
      </c>
      <c r="E471" s="68" t="s">
        <v>165</v>
      </c>
      <c r="F471" s="68"/>
      <c r="G471" s="56">
        <f>G472</f>
        <v>394.5</v>
      </c>
      <c r="H471" s="98"/>
    </row>
    <row r="472" spans="1:8" ht="89.25">
      <c r="A472" s="48" t="s">
        <v>22</v>
      </c>
      <c r="B472" s="73">
        <v>112</v>
      </c>
      <c r="C472" s="73" t="s">
        <v>535</v>
      </c>
      <c r="D472" s="73" t="s">
        <v>542</v>
      </c>
      <c r="E472" s="68" t="s">
        <v>366</v>
      </c>
      <c r="F472" s="73"/>
      <c r="G472" s="56">
        <f>G473</f>
        <v>394.5</v>
      </c>
      <c r="H472" s="98"/>
    </row>
    <row r="473" spans="1:8" ht="51">
      <c r="A473" s="47" t="s">
        <v>117</v>
      </c>
      <c r="B473" s="73">
        <v>112</v>
      </c>
      <c r="C473" s="73" t="s">
        <v>535</v>
      </c>
      <c r="D473" s="73" t="s">
        <v>542</v>
      </c>
      <c r="E473" s="68" t="s">
        <v>366</v>
      </c>
      <c r="F473" s="73" t="s">
        <v>34</v>
      </c>
      <c r="G473" s="56">
        <f>G474</f>
        <v>394.5</v>
      </c>
      <c r="H473" s="98"/>
    </row>
    <row r="474" spans="1:8" ht="25.5">
      <c r="A474" s="47" t="s">
        <v>77</v>
      </c>
      <c r="B474" s="73">
        <v>112</v>
      </c>
      <c r="C474" s="73" t="s">
        <v>535</v>
      </c>
      <c r="D474" s="73" t="s">
        <v>542</v>
      </c>
      <c r="E474" s="68" t="s">
        <v>366</v>
      </c>
      <c r="F474" s="73" t="s">
        <v>76</v>
      </c>
      <c r="G474" s="56">
        <v>394.5</v>
      </c>
      <c r="H474" s="98"/>
    </row>
    <row r="475" spans="1:8" ht="25.5">
      <c r="A475" s="46" t="s">
        <v>384</v>
      </c>
      <c r="B475" s="68" t="s">
        <v>383</v>
      </c>
      <c r="C475" s="68" t="s">
        <v>535</v>
      </c>
      <c r="D475" s="68" t="s">
        <v>542</v>
      </c>
      <c r="E475" s="68" t="s">
        <v>166</v>
      </c>
      <c r="F475" s="68"/>
      <c r="G475" s="57">
        <f>SUM(G476)</f>
        <v>1333.8</v>
      </c>
      <c r="H475" s="99"/>
    </row>
    <row r="476" spans="1:8" ht="25.5">
      <c r="A476" s="46" t="s">
        <v>568</v>
      </c>
      <c r="B476" s="68" t="s">
        <v>383</v>
      </c>
      <c r="C476" s="68" t="s">
        <v>535</v>
      </c>
      <c r="D476" s="68" t="s">
        <v>542</v>
      </c>
      <c r="E476" s="68" t="s">
        <v>292</v>
      </c>
      <c r="F476" s="73"/>
      <c r="G476" s="57">
        <f>SUM(G480+G478)</f>
        <v>1333.8</v>
      </c>
      <c r="H476" s="99"/>
    </row>
    <row r="477" spans="1:8" ht="51">
      <c r="A477" s="47" t="s">
        <v>117</v>
      </c>
      <c r="B477" s="68" t="s">
        <v>383</v>
      </c>
      <c r="C477" s="68" t="s">
        <v>535</v>
      </c>
      <c r="D477" s="68" t="s">
        <v>542</v>
      </c>
      <c r="E477" s="68" t="s">
        <v>292</v>
      </c>
      <c r="F477" s="73" t="s">
        <v>34</v>
      </c>
      <c r="G477" s="57">
        <f>G478</f>
        <v>1126.8</v>
      </c>
      <c r="H477" s="99"/>
    </row>
    <row r="478" spans="1:8" ht="25.5">
      <c r="A478" s="47" t="s">
        <v>77</v>
      </c>
      <c r="B478" s="68" t="s">
        <v>383</v>
      </c>
      <c r="C478" s="68" t="s">
        <v>535</v>
      </c>
      <c r="D478" s="68" t="s">
        <v>542</v>
      </c>
      <c r="E478" s="68" t="s">
        <v>292</v>
      </c>
      <c r="F478" s="73" t="s">
        <v>76</v>
      </c>
      <c r="G478" s="57">
        <v>1126.8</v>
      </c>
      <c r="H478" s="99"/>
    </row>
    <row r="479" spans="1:8" ht="25.5">
      <c r="A479" s="47" t="s">
        <v>78</v>
      </c>
      <c r="B479" s="68" t="s">
        <v>383</v>
      </c>
      <c r="C479" s="68" t="s">
        <v>535</v>
      </c>
      <c r="D479" s="68" t="s">
        <v>542</v>
      </c>
      <c r="E479" s="68" t="s">
        <v>292</v>
      </c>
      <c r="F479" s="73" t="s">
        <v>79</v>
      </c>
      <c r="G479" s="57">
        <f>G480</f>
        <v>207</v>
      </c>
      <c r="H479" s="99"/>
    </row>
    <row r="480" spans="1:8" ht="25.5">
      <c r="A480" s="47" t="s">
        <v>81</v>
      </c>
      <c r="B480" s="68" t="s">
        <v>383</v>
      </c>
      <c r="C480" s="68" t="s">
        <v>535</v>
      </c>
      <c r="D480" s="68" t="s">
        <v>542</v>
      </c>
      <c r="E480" s="68" t="s">
        <v>292</v>
      </c>
      <c r="F480" s="73" t="s">
        <v>80</v>
      </c>
      <c r="G480" s="57">
        <v>207</v>
      </c>
      <c r="H480" s="99"/>
    </row>
    <row r="481" spans="1:8" ht="15.75">
      <c r="A481" s="47" t="s">
        <v>526</v>
      </c>
      <c r="B481" s="66" t="s">
        <v>383</v>
      </c>
      <c r="C481" s="66" t="s">
        <v>535</v>
      </c>
      <c r="D481" s="66" t="s">
        <v>542</v>
      </c>
      <c r="E481" s="66" t="s">
        <v>158</v>
      </c>
      <c r="F481" s="66"/>
      <c r="G481" s="57">
        <f>G482</f>
        <v>4604.700000000001</v>
      </c>
      <c r="H481" s="99"/>
    </row>
    <row r="482" spans="1:8" ht="25.5">
      <c r="A482" s="47" t="s">
        <v>17</v>
      </c>
      <c r="B482" s="66" t="s">
        <v>383</v>
      </c>
      <c r="C482" s="66" t="s">
        <v>535</v>
      </c>
      <c r="D482" s="66" t="s">
        <v>542</v>
      </c>
      <c r="E482" s="66" t="s">
        <v>159</v>
      </c>
      <c r="F482" s="66"/>
      <c r="G482" s="57">
        <f>G483+G491</f>
        <v>4604.700000000001</v>
      </c>
      <c r="H482" s="99"/>
    </row>
    <row r="483" spans="1:8" ht="15.75">
      <c r="A483" s="47" t="s">
        <v>16</v>
      </c>
      <c r="B483" s="66" t="s">
        <v>383</v>
      </c>
      <c r="C483" s="66" t="s">
        <v>535</v>
      </c>
      <c r="D483" s="66" t="s">
        <v>542</v>
      </c>
      <c r="E483" s="66" t="s">
        <v>161</v>
      </c>
      <c r="F483" s="66"/>
      <c r="G483" s="57">
        <f>G484</f>
        <v>4603.500000000001</v>
      </c>
      <c r="H483" s="99"/>
    </row>
    <row r="484" spans="1:8" ht="25.5">
      <c r="A484" s="47" t="s">
        <v>385</v>
      </c>
      <c r="B484" s="66" t="s">
        <v>383</v>
      </c>
      <c r="C484" s="66" t="s">
        <v>535</v>
      </c>
      <c r="D484" s="66" t="s">
        <v>542</v>
      </c>
      <c r="E484" s="66" t="s">
        <v>162</v>
      </c>
      <c r="F484" s="66"/>
      <c r="G484" s="57">
        <f>G485+G487+G489</f>
        <v>4603.500000000001</v>
      </c>
      <c r="H484" s="99"/>
    </row>
    <row r="485" spans="1:8" ht="51">
      <c r="A485" s="47" t="s">
        <v>117</v>
      </c>
      <c r="B485" s="66" t="s">
        <v>383</v>
      </c>
      <c r="C485" s="66" t="s">
        <v>535</v>
      </c>
      <c r="D485" s="66" t="s">
        <v>542</v>
      </c>
      <c r="E485" s="66" t="s">
        <v>162</v>
      </c>
      <c r="F485" s="66" t="s">
        <v>34</v>
      </c>
      <c r="G485" s="57">
        <f>G486</f>
        <v>4375.8</v>
      </c>
      <c r="H485" s="99"/>
    </row>
    <row r="486" spans="1:8" ht="25.5">
      <c r="A486" s="47" t="s">
        <v>77</v>
      </c>
      <c r="B486" s="66" t="s">
        <v>383</v>
      </c>
      <c r="C486" s="66" t="s">
        <v>535</v>
      </c>
      <c r="D486" s="66" t="s">
        <v>542</v>
      </c>
      <c r="E486" s="66" t="s">
        <v>162</v>
      </c>
      <c r="F486" s="66" t="s">
        <v>76</v>
      </c>
      <c r="G486" s="57">
        <v>4375.8</v>
      </c>
      <c r="H486" s="99"/>
    </row>
    <row r="487" spans="1:8" ht="25.5">
      <c r="A487" s="47" t="s">
        <v>78</v>
      </c>
      <c r="B487" s="66" t="s">
        <v>383</v>
      </c>
      <c r="C487" s="66" t="s">
        <v>535</v>
      </c>
      <c r="D487" s="66" t="s">
        <v>542</v>
      </c>
      <c r="E487" s="66" t="s">
        <v>162</v>
      </c>
      <c r="F487" s="66" t="s">
        <v>79</v>
      </c>
      <c r="G487" s="57">
        <f>G488</f>
        <v>227.6</v>
      </c>
      <c r="H487" s="99"/>
    </row>
    <row r="488" spans="1:8" ht="25.5">
      <c r="A488" s="47" t="s">
        <v>81</v>
      </c>
      <c r="B488" s="66" t="s">
        <v>383</v>
      </c>
      <c r="C488" s="66" t="s">
        <v>535</v>
      </c>
      <c r="D488" s="66" t="s">
        <v>542</v>
      </c>
      <c r="E488" s="66" t="s">
        <v>162</v>
      </c>
      <c r="F488" s="66" t="s">
        <v>80</v>
      </c>
      <c r="G488" s="57">
        <v>227.6</v>
      </c>
      <c r="H488" s="99"/>
    </row>
    <row r="489" spans="1:8" ht="15.75">
      <c r="A489" s="47" t="s">
        <v>82</v>
      </c>
      <c r="B489" s="66" t="s">
        <v>383</v>
      </c>
      <c r="C489" s="66" t="s">
        <v>535</v>
      </c>
      <c r="D489" s="66" t="s">
        <v>542</v>
      </c>
      <c r="E489" s="66" t="s">
        <v>162</v>
      </c>
      <c r="F489" s="66" t="s">
        <v>84</v>
      </c>
      <c r="G489" s="57">
        <f>G490</f>
        <v>0.1</v>
      </c>
      <c r="H489" s="99"/>
    </row>
    <row r="490" spans="1:8" ht="15.75">
      <c r="A490" s="47" t="s">
        <v>83</v>
      </c>
      <c r="B490" s="66" t="s">
        <v>383</v>
      </c>
      <c r="C490" s="66" t="s">
        <v>535</v>
      </c>
      <c r="D490" s="66" t="s">
        <v>542</v>
      </c>
      <c r="E490" s="66" t="s">
        <v>162</v>
      </c>
      <c r="F490" s="66" t="s">
        <v>85</v>
      </c>
      <c r="G490" s="57">
        <v>0.1</v>
      </c>
      <c r="H490" s="99"/>
    </row>
    <row r="491" spans="1:8" ht="25.5">
      <c r="A491" s="46" t="s">
        <v>2</v>
      </c>
      <c r="B491" s="66" t="s">
        <v>383</v>
      </c>
      <c r="C491" s="66" t="s">
        <v>535</v>
      </c>
      <c r="D491" s="66" t="s">
        <v>542</v>
      </c>
      <c r="E491" s="66" t="s">
        <v>164</v>
      </c>
      <c r="F491" s="66"/>
      <c r="G491" s="57">
        <f>G492</f>
        <v>1.2</v>
      </c>
      <c r="H491" s="99"/>
    </row>
    <row r="492" spans="1:8" ht="15.75">
      <c r="A492" s="47" t="s">
        <v>82</v>
      </c>
      <c r="B492" s="66" t="s">
        <v>383</v>
      </c>
      <c r="C492" s="66" t="s">
        <v>535</v>
      </c>
      <c r="D492" s="66" t="s">
        <v>542</v>
      </c>
      <c r="E492" s="66" t="s">
        <v>164</v>
      </c>
      <c r="F492" s="66" t="s">
        <v>84</v>
      </c>
      <c r="G492" s="57">
        <f>G493</f>
        <v>1.2</v>
      </c>
      <c r="H492" s="99"/>
    </row>
    <row r="493" spans="1:8" ht="15.75">
      <c r="A493" s="47" t="s">
        <v>83</v>
      </c>
      <c r="B493" s="66" t="s">
        <v>383</v>
      </c>
      <c r="C493" s="66" t="s">
        <v>535</v>
      </c>
      <c r="D493" s="66" t="s">
        <v>542</v>
      </c>
      <c r="E493" s="66" t="s">
        <v>164</v>
      </c>
      <c r="F493" s="66" t="s">
        <v>85</v>
      </c>
      <c r="G493" s="57">
        <v>1.2</v>
      </c>
      <c r="H493" s="99"/>
    </row>
    <row r="494" spans="1:8" ht="25.5">
      <c r="A494" s="47" t="s">
        <v>329</v>
      </c>
      <c r="B494" s="66" t="s">
        <v>383</v>
      </c>
      <c r="C494" s="66" t="s">
        <v>535</v>
      </c>
      <c r="D494" s="66" t="s">
        <v>542</v>
      </c>
      <c r="E494" s="66" t="s">
        <v>503</v>
      </c>
      <c r="F494" s="66"/>
      <c r="G494" s="70">
        <f>SUM(G495+G499+G503+G507+G511+G514)</f>
        <v>596.4</v>
      </c>
      <c r="H494" s="101"/>
    </row>
    <row r="495" spans="1:8" ht="25.5">
      <c r="A495" s="47" t="s">
        <v>333</v>
      </c>
      <c r="B495" s="66" t="s">
        <v>383</v>
      </c>
      <c r="C495" s="66" t="s">
        <v>535</v>
      </c>
      <c r="D495" s="66" t="s">
        <v>542</v>
      </c>
      <c r="E495" s="66" t="s">
        <v>507</v>
      </c>
      <c r="F495" s="66"/>
      <c r="G495" s="70">
        <f>G496</f>
        <v>163</v>
      </c>
      <c r="H495" s="101"/>
    </row>
    <row r="496" spans="1:8" ht="15.75">
      <c r="A496" s="47" t="s">
        <v>310</v>
      </c>
      <c r="B496" s="66" t="s">
        <v>383</v>
      </c>
      <c r="C496" s="66" t="s">
        <v>535</v>
      </c>
      <c r="D496" s="66" t="s">
        <v>542</v>
      </c>
      <c r="E496" s="66" t="s">
        <v>508</v>
      </c>
      <c r="F496" s="66"/>
      <c r="G496" s="70">
        <f>G497</f>
        <v>163</v>
      </c>
      <c r="H496" s="101"/>
    </row>
    <row r="497" spans="1:8" ht="25.5">
      <c r="A497" s="47" t="s">
        <v>78</v>
      </c>
      <c r="B497" s="66" t="s">
        <v>383</v>
      </c>
      <c r="C497" s="66" t="s">
        <v>535</v>
      </c>
      <c r="D497" s="66" t="s">
        <v>542</v>
      </c>
      <c r="E497" s="66" t="s">
        <v>508</v>
      </c>
      <c r="F497" s="66" t="s">
        <v>79</v>
      </c>
      <c r="G497" s="70">
        <f>G498</f>
        <v>163</v>
      </c>
      <c r="H497" s="101"/>
    </row>
    <row r="498" spans="1:8" ht="25.5">
      <c r="A498" s="47" t="s">
        <v>81</v>
      </c>
      <c r="B498" s="66" t="s">
        <v>383</v>
      </c>
      <c r="C498" s="66" t="s">
        <v>535</v>
      </c>
      <c r="D498" s="66" t="s">
        <v>542</v>
      </c>
      <c r="E498" s="66" t="s">
        <v>508</v>
      </c>
      <c r="F498" s="66" t="s">
        <v>80</v>
      </c>
      <c r="G498" s="70">
        <v>163</v>
      </c>
      <c r="H498" s="101"/>
    </row>
    <row r="499" spans="1:8" ht="38.25">
      <c r="A499" s="47" t="s">
        <v>334</v>
      </c>
      <c r="B499" s="66" t="s">
        <v>383</v>
      </c>
      <c r="C499" s="66" t="s">
        <v>535</v>
      </c>
      <c r="D499" s="66" t="s">
        <v>542</v>
      </c>
      <c r="E499" s="66" t="s">
        <v>510</v>
      </c>
      <c r="F499" s="66"/>
      <c r="G499" s="70">
        <f>G500</f>
        <v>260</v>
      </c>
      <c r="H499" s="101"/>
    </row>
    <row r="500" spans="1:8" ht="15.75">
      <c r="A500" s="47" t="s">
        <v>310</v>
      </c>
      <c r="B500" s="66" t="s">
        <v>383</v>
      </c>
      <c r="C500" s="66" t="s">
        <v>535</v>
      </c>
      <c r="D500" s="66" t="s">
        <v>542</v>
      </c>
      <c r="E500" s="66" t="s">
        <v>511</v>
      </c>
      <c r="F500" s="66"/>
      <c r="G500" s="70">
        <f>G501</f>
        <v>260</v>
      </c>
      <c r="H500" s="101"/>
    </row>
    <row r="501" spans="1:8" ht="25.5">
      <c r="A501" s="47" t="s">
        <v>78</v>
      </c>
      <c r="B501" s="66" t="s">
        <v>383</v>
      </c>
      <c r="C501" s="66" t="s">
        <v>535</v>
      </c>
      <c r="D501" s="66" t="s">
        <v>542</v>
      </c>
      <c r="E501" s="66" t="s">
        <v>511</v>
      </c>
      <c r="F501" s="66" t="s">
        <v>79</v>
      </c>
      <c r="G501" s="70">
        <f>G502</f>
        <v>260</v>
      </c>
      <c r="H501" s="101"/>
    </row>
    <row r="502" spans="1:8" ht="25.5">
      <c r="A502" s="47" t="s">
        <v>81</v>
      </c>
      <c r="B502" s="66" t="s">
        <v>383</v>
      </c>
      <c r="C502" s="66" t="s">
        <v>535</v>
      </c>
      <c r="D502" s="66" t="s">
        <v>542</v>
      </c>
      <c r="E502" s="66" t="s">
        <v>511</v>
      </c>
      <c r="F502" s="66" t="s">
        <v>80</v>
      </c>
      <c r="G502" s="70">
        <v>260</v>
      </c>
      <c r="H502" s="101"/>
    </row>
    <row r="503" spans="1:8" ht="25.5">
      <c r="A503" s="47" t="s">
        <v>335</v>
      </c>
      <c r="B503" s="66" t="s">
        <v>383</v>
      </c>
      <c r="C503" s="66" t="s">
        <v>535</v>
      </c>
      <c r="D503" s="66" t="s">
        <v>542</v>
      </c>
      <c r="E503" s="66" t="s">
        <v>512</v>
      </c>
      <c r="F503" s="66"/>
      <c r="G503" s="70">
        <f>G504</f>
        <v>20</v>
      </c>
      <c r="H503" s="101"/>
    </row>
    <row r="504" spans="1:8" ht="15.75">
      <c r="A504" s="47" t="s">
        <v>310</v>
      </c>
      <c r="B504" s="66" t="s">
        <v>383</v>
      </c>
      <c r="C504" s="66" t="s">
        <v>535</v>
      </c>
      <c r="D504" s="66" t="s">
        <v>542</v>
      </c>
      <c r="E504" s="66" t="s">
        <v>513</v>
      </c>
      <c r="F504" s="66"/>
      <c r="G504" s="70">
        <f>G505</f>
        <v>20</v>
      </c>
      <c r="H504" s="101"/>
    </row>
    <row r="505" spans="1:8" ht="25.5">
      <c r="A505" s="47" t="s">
        <v>78</v>
      </c>
      <c r="B505" s="66" t="s">
        <v>383</v>
      </c>
      <c r="C505" s="66" t="s">
        <v>535</v>
      </c>
      <c r="D505" s="66" t="s">
        <v>542</v>
      </c>
      <c r="E505" s="66" t="s">
        <v>513</v>
      </c>
      <c r="F505" s="66" t="s">
        <v>79</v>
      </c>
      <c r="G505" s="70">
        <f>G506</f>
        <v>20</v>
      </c>
      <c r="H505" s="101"/>
    </row>
    <row r="506" spans="1:8" ht="25.5">
      <c r="A506" s="47" t="s">
        <v>81</v>
      </c>
      <c r="B506" s="66" t="s">
        <v>383</v>
      </c>
      <c r="C506" s="66" t="s">
        <v>535</v>
      </c>
      <c r="D506" s="66" t="s">
        <v>542</v>
      </c>
      <c r="E506" s="66" t="s">
        <v>513</v>
      </c>
      <c r="F506" s="66" t="s">
        <v>80</v>
      </c>
      <c r="G506" s="70">
        <v>20</v>
      </c>
      <c r="H506" s="101"/>
    </row>
    <row r="507" spans="1:8" ht="25.5">
      <c r="A507" s="47" t="s">
        <v>336</v>
      </c>
      <c r="B507" s="66" t="s">
        <v>383</v>
      </c>
      <c r="C507" s="66" t="s">
        <v>535</v>
      </c>
      <c r="D507" s="66" t="s">
        <v>542</v>
      </c>
      <c r="E507" s="66" t="s">
        <v>514</v>
      </c>
      <c r="F507" s="66"/>
      <c r="G507" s="70">
        <f>G508</f>
        <v>11</v>
      </c>
      <c r="H507" s="101"/>
    </row>
    <row r="508" spans="1:8" ht="15.75">
      <c r="A508" s="47" t="s">
        <v>310</v>
      </c>
      <c r="B508" s="66" t="s">
        <v>383</v>
      </c>
      <c r="C508" s="66" t="s">
        <v>535</v>
      </c>
      <c r="D508" s="66" t="s">
        <v>542</v>
      </c>
      <c r="E508" s="66" t="s">
        <v>515</v>
      </c>
      <c r="F508" s="66"/>
      <c r="G508" s="70">
        <f>G509</f>
        <v>11</v>
      </c>
      <c r="H508" s="101"/>
    </row>
    <row r="509" spans="1:8" ht="25.5">
      <c r="A509" s="47" t="s">
        <v>78</v>
      </c>
      <c r="B509" s="66" t="s">
        <v>383</v>
      </c>
      <c r="C509" s="66" t="s">
        <v>535</v>
      </c>
      <c r="D509" s="66" t="s">
        <v>542</v>
      </c>
      <c r="E509" s="66" t="s">
        <v>515</v>
      </c>
      <c r="F509" s="66" t="s">
        <v>79</v>
      </c>
      <c r="G509" s="70">
        <f>G510</f>
        <v>11</v>
      </c>
      <c r="H509" s="101"/>
    </row>
    <row r="510" spans="1:8" ht="25.5">
      <c r="A510" s="47" t="s">
        <v>81</v>
      </c>
      <c r="B510" s="66" t="s">
        <v>383</v>
      </c>
      <c r="C510" s="66" t="s">
        <v>535</v>
      </c>
      <c r="D510" s="66" t="s">
        <v>542</v>
      </c>
      <c r="E510" s="66" t="s">
        <v>515</v>
      </c>
      <c r="F510" s="66" t="s">
        <v>80</v>
      </c>
      <c r="G510" s="57">
        <v>11</v>
      </c>
      <c r="H510" s="99"/>
    </row>
    <row r="511" spans="1:8" ht="89.25">
      <c r="A511" s="48" t="s">
        <v>22</v>
      </c>
      <c r="B511" s="66" t="s">
        <v>383</v>
      </c>
      <c r="C511" s="66" t="s">
        <v>535</v>
      </c>
      <c r="D511" s="66" t="s">
        <v>542</v>
      </c>
      <c r="E511" s="66" t="s">
        <v>367</v>
      </c>
      <c r="F511" s="66"/>
      <c r="G511" s="70">
        <f>G512</f>
        <v>7.5</v>
      </c>
      <c r="H511" s="101"/>
    </row>
    <row r="512" spans="1:8" ht="25.5">
      <c r="A512" s="47" t="s">
        <v>78</v>
      </c>
      <c r="B512" s="66" t="s">
        <v>383</v>
      </c>
      <c r="C512" s="66" t="s">
        <v>535</v>
      </c>
      <c r="D512" s="66" t="s">
        <v>542</v>
      </c>
      <c r="E512" s="66" t="s">
        <v>367</v>
      </c>
      <c r="F512" s="66" t="s">
        <v>79</v>
      </c>
      <c r="G512" s="70">
        <f>G513</f>
        <v>7.5</v>
      </c>
      <c r="H512" s="101"/>
    </row>
    <row r="513" spans="1:8" ht="25.5">
      <c r="A513" s="47" t="s">
        <v>81</v>
      </c>
      <c r="B513" s="66" t="s">
        <v>383</v>
      </c>
      <c r="C513" s="66" t="s">
        <v>535</v>
      </c>
      <c r="D513" s="66" t="s">
        <v>542</v>
      </c>
      <c r="E513" s="66" t="s">
        <v>367</v>
      </c>
      <c r="F513" s="66" t="s">
        <v>80</v>
      </c>
      <c r="G513" s="57">
        <v>7.5</v>
      </c>
      <c r="H513" s="99"/>
    </row>
    <row r="514" spans="1:8" ht="38.25">
      <c r="A514" s="47" t="s">
        <v>342</v>
      </c>
      <c r="B514" s="66" t="s">
        <v>383</v>
      </c>
      <c r="C514" s="66" t="s">
        <v>535</v>
      </c>
      <c r="D514" s="66" t="s">
        <v>542</v>
      </c>
      <c r="E514" s="66" t="s">
        <v>516</v>
      </c>
      <c r="F514" s="66"/>
      <c r="G514" s="70">
        <f>G515</f>
        <v>134.9</v>
      </c>
      <c r="H514" s="101"/>
    </row>
    <row r="515" spans="1:8" ht="15.75">
      <c r="A515" s="47" t="s">
        <v>310</v>
      </c>
      <c r="B515" s="66" t="s">
        <v>383</v>
      </c>
      <c r="C515" s="66" t="s">
        <v>535</v>
      </c>
      <c r="D515" s="66" t="s">
        <v>542</v>
      </c>
      <c r="E515" s="66" t="s">
        <v>517</v>
      </c>
      <c r="F515" s="66"/>
      <c r="G515" s="70">
        <f>G516</f>
        <v>134.9</v>
      </c>
      <c r="H515" s="101"/>
    </row>
    <row r="516" spans="1:8" ht="25.5">
      <c r="A516" s="47" t="s">
        <v>78</v>
      </c>
      <c r="B516" s="66" t="s">
        <v>383</v>
      </c>
      <c r="C516" s="66" t="s">
        <v>535</v>
      </c>
      <c r="D516" s="66" t="s">
        <v>542</v>
      </c>
      <c r="E516" s="66" t="s">
        <v>517</v>
      </c>
      <c r="F516" s="66" t="s">
        <v>79</v>
      </c>
      <c r="G516" s="70">
        <f>G517</f>
        <v>134.9</v>
      </c>
      <c r="H516" s="101"/>
    </row>
    <row r="517" spans="1:8" ht="25.5">
      <c r="A517" s="47" t="s">
        <v>81</v>
      </c>
      <c r="B517" s="66" t="s">
        <v>383</v>
      </c>
      <c r="C517" s="66" t="s">
        <v>535</v>
      </c>
      <c r="D517" s="66" t="s">
        <v>542</v>
      </c>
      <c r="E517" s="66" t="s">
        <v>517</v>
      </c>
      <c r="F517" s="66" t="s">
        <v>80</v>
      </c>
      <c r="G517" s="70">
        <v>134.9</v>
      </c>
      <c r="H517" s="101"/>
    </row>
    <row r="518" spans="1:8" ht="15.75" hidden="1">
      <c r="A518" s="47" t="s">
        <v>538</v>
      </c>
      <c r="B518" s="68" t="s">
        <v>383</v>
      </c>
      <c r="C518" s="68" t="s">
        <v>535</v>
      </c>
      <c r="D518" s="68" t="s">
        <v>567</v>
      </c>
      <c r="E518" s="68"/>
      <c r="F518" s="73"/>
      <c r="G518" s="57">
        <f>G519</f>
        <v>0</v>
      </c>
      <c r="H518" s="99"/>
    </row>
    <row r="519" spans="1:8" ht="25.5" hidden="1">
      <c r="A519" s="47" t="s">
        <v>114</v>
      </c>
      <c r="B519" s="68" t="s">
        <v>383</v>
      </c>
      <c r="C519" s="68" t="s">
        <v>535</v>
      </c>
      <c r="D519" s="68" t="s">
        <v>567</v>
      </c>
      <c r="E519" s="68" t="s">
        <v>178</v>
      </c>
      <c r="F519" s="73"/>
      <c r="G519" s="57">
        <f>G520</f>
        <v>0</v>
      </c>
      <c r="H519" s="99"/>
    </row>
    <row r="520" spans="1:8" ht="15.75" hidden="1">
      <c r="A520" s="47" t="s">
        <v>154</v>
      </c>
      <c r="B520" s="68" t="s">
        <v>383</v>
      </c>
      <c r="C520" s="68" t="s">
        <v>535</v>
      </c>
      <c r="D520" s="68" t="s">
        <v>567</v>
      </c>
      <c r="E520" s="68" t="s">
        <v>179</v>
      </c>
      <c r="F520" s="73"/>
      <c r="G520" s="57">
        <f>G521</f>
        <v>0</v>
      </c>
      <c r="H520" s="99"/>
    </row>
    <row r="521" spans="1:8" ht="15.75" hidden="1">
      <c r="A521" s="47" t="s">
        <v>82</v>
      </c>
      <c r="B521" s="68" t="s">
        <v>383</v>
      </c>
      <c r="C521" s="68" t="s">
        <v>535</v>
      </c>
      <c r="D521" s="68" t="s">
        <v>567</v>
      </c>
      <c r="E521" s="68" t="s">
        <v>179</v>
      </c>
      <c r="F521" s="73" t="s">
        <v>84</v>
      </c>
      <c r="G521" s="57">
        <f>G522</f>
        <v>0</v>
      </c>
      <c r="H521" s="99"/>
    </row>
    <row r="522" spans="1:8" ht="15.75" hidden="1">
      <c r="A522" s="47" t="s">
        <v>116</v>
      </c>
      <c r="B522" s="68" t="s">
        <v>383</v>
      </c>
      <c r="C522" s="68" t="s">
        <v>535</v>
      </c>
      <c r="D522" s="68" t="s">
        <v>567</v>
      </c>
      <c r="E522" s="68" t="s">
        <v>179</v>
      </c>
      <c r="F522" s="73" t="s">
        <v>115</v>
      </c>
      <c r="G522" s="57">
        <v>0</v>
      </c>
      <c r="H522" s="99"/>
    </row>
    <row r="523" spans="1:8" ht="15.75">
      <c r="A523" s="46" t="s">
        <v>553</v>
      </c>
      <c r="B523" s="68" t="s">
        <v>383</v>
      </c>
      <c r="C523" s="68" t="s">
        <v>567</v>
      </c>
      <c r="D523" s="68"/>
      <c r="E523" s="68"/>
      <c r="F523" s="68"/>
      <c r="G523" s="57">
        <f>G525</f>
        <v>282.2</v>
      </c>
      <c r="H523" s="99"/>
    </row>
    <row r="524" spans="1:8" ht="25.5">
      <c r="A524" s="46" t="s">
        <v>569</v>
      </c>
      <c r="B524" s="68" t="s">
        <v>383</v>
      </c>
      <c r="C524" s="68" t="s">
        <v>567</v>
      </c>
      <c r="D524" s="68" t="s">
        <v>535</v>
      </c>
      <c r="E524" s="68"/>
      <c r="F524" s="68"/>
      <c r="G524" s="57">
        <f>G525</f>
        <v>282.2</v>
      </c>
      <c r="H524" s="99"/>
    </row>
    <row r="525" spans="1:8" ht="15.75">
      <c r="A525" s="46" t="s">
        <v>14</v>
      </c>
      <c r="B525" s="68" t="s">
        <v>383</v>
      </c>
      <c r="C525" s="68" t="s">
        <v>567</v>
      </c>
      <c r="D525" s="68" t="s">
        <v>535</v>
      </c>
      <c r="E525" s="68" t="s">
        <v>184</v>
      </c>
      <c r="F525" s="68"/>
      <c r="G525" s="57">
        <f>G526</f>
        <v>282.2</v>
      </c>
      <c r="H525" s="99"/>
    </row>
    <row r="526" spans="1:8" ht="15.75">
      <c r="A526" s="46" t="s">
        <v>554</v>
      </c>
      <c r="B526" s="68" t="s">
        <v>383</v>
      </c>
      <c r="C526" s="68" t="s">
        <v>567</v>
      </c>
      <c r="D526" s="68" t="s">
        <v>535</v>
      </c>
      <c r="E526" s="68" t="s">
        <v>185</v>
      </c>
      <c r="F526" s="68"/>
      <c r="G526" s="57">
        <f>G528</f>
        <v>282.2</v>
      </c>
      <c r="H526" s="99"/>
    </row>
    <row r="527" spans="1:8" ht="15.75">
      <c r="A527" s="46" t="s">
        <v>96</v>
      </c>
      <c r="B527" s="68" t="s">
        <v>383</v>
      </c>
      <c r="C527" s="68" t="s">
        <v>567</v>
      </c>
      <c r="D527" s="68" t="s">
        <v>535</v>
      </c>
      <c r="E527" s="68" t="s">
        <v>185</v>
      </c>
      <c r="F527" s="68" t="s">
        <v>374</v>
      </c>
      <c r="G527" s="57">
        <f>G528</f>
        <v>282.2</v>
      </c>
      <c r="H527" s="99"/>
    </row>
    <row r="528" spans="1:8" ht="15.75">
      <c r="A528" s="46" t="s">
        <v>584</v>
      </c>
      <c r="B528" s="68" t="s">
        <v>383</v>
      </c>
      <c r="C528" s="68" t="s">
        <v>567</v>
      </c>
      <c r="D528" s="68" t="s">
        <v>535</v>
      </c>
      <c r="E528" s="68" t="s">
        <v>185</v>
      </c>
      <c r="F528" s="68" t="s">
        <v>375</v>
      </c>
      <c r="G528" s="57">
        <v>282.2</v>
      </c>
      <c r="H528" s="99"/>
    </row>
    <row r="529" spans="1:8" s="45" customFormat="1" ht="38.25">
      <c r="A529" s="46" t="s">
        <v>577</v>
      </c>
      <c r="B529" s="68">
        <v>112</v>
      </c>
      <c r="C529" s="68" t="s">
        <v>550</v>
      </c>
      <c r="D529" s="68"/>
      <c r="E529" s="68"/>
      <c r="F529" s="68"/>
      <c r="G529" s="56">
        <f>G530+G541</f>
        <v>11472.6</v>
      </c>
      <c r="H529" s="98"/>
    </row>
    <row r="530" spans="1:8" ht="38.25">
      <c r="A530" s="46" t="s">
        <v>570</v>
      </c>
      <c r="B530" s="68">
        <v>112</v>
      </c>
      <c r="C530" s="68" t="s">
        <v>550</v>
      </c>
      <c r="D530" s="68" t="s">
        <v>535</v>
      </c>
      <c r="E530" s="66"/>
      <c r="F530" s="66"/>
      <c r="G530" s="56">
        <f>G531+G536</f>
        <v>4129.3</v>
      </c>
      <c r="H530" s="98"/>
    </row>
    <row r="531" spans="1:8" ht="15.75">
      <c r="A531" s="46" t="s">
        <v>7</v>
      </c>
      <c r="B531" s="68" t="s">
        <v>383</v>
      </c>
      <c r="C531" s="68" t="s">
        <v>550</v>
      </c>
      <c r="D531" s="68" t="s">
        <v>535</v>
      </c>
      <c r="E531" s="68" t="s">
        <v>180</v>
      </c>
      <c r="F531" s="69"/>
      <c r="G531" s="70">
        <f>G532</f>
        <v>2598.5</v>
      </c>
      <c r="H531" s="101"/>
    </row>
    <row r="532" spans="1:8" ht="38.25">
      <c r="A532" s="46" t="s">
        <v>0</v>
      </c>
      <c r="B532" s="68" t="s">
        <v>383</v>
      </c>
      <c r="C532" s="68" t="s">
        <v>550</v>
      </c>
      <c r="D532" s="68" t="s">
        <v>535</v>
      </c>
      <c r="E532" s="68" t="s">
        <v>165</v>
      </c>
      <c r="F532" s="68"/>
      <c r="G532" s="70">
        <f>G533</f>
        <v>2598.5</v>
      </c>
      <c r="H532" s="101"/>
    </row>
    <row r="533" spans="1:8" ht="25.5">
      <c r="A533" s="47" t="s">
        <v>23</v>
      </c>
      <c r="B533" s="66" t="s">
        <v>383</v>
      </c>
      <c r="C533" s="66" t="s">
        <v>550</v>
      </c>
      <c r="D533" s="66" t="s">
        <v>535</v>
      </c>
      <c r="E533" s="68" t="s">
        <v>213</v>
      </c>
      <c r="F533" s="66"/>
      <c r="G533" s="70">
        <f>G534</f>
        <v>2598.5</v>
      </c>
      <c r="H533" s="101"/>
    </row>
    <row r="534" spans="1:8" ht="15.75">
      <c r="A534" s="46" t="s">
        <v>98</v>
      </c>
      <c r="B534" s="66" t="s">
        <v>383</v>
      </c>
      <c r="C534" s="66" t="s">
        <v>550</v>
      </c>
      <c r="D534" s="66" t="s">
        <v>535</v>
      </c>
      <c r="E534" s="68" t="s">
        <v>213</v>
      </c>
      <c r="F534" s="66" t="s">
        <v>95</v>
      </c>
      <c r="G534" s="70">
        <f>G535</f>
        <v>2598.5</v>
      </c>
      <c r="H534" s="101"/>
    </row>
    <row r="535" spans="1:8" ht="15.75">
      <c r="A535" s="46" t="s">
        <v>99</v>
      </c>
      <c r="B535" s="66" t="s">
        <v>383</v>
      </c>
      <c r="C535" s="66" t="s">
        <v>550</v>
      </c>
      <c r="D535" s="66" t="s">
        <v>535</v>
      </c>
      <c r="E535" s="68" t="s">
        <v>213</v>
      </c>
      <c r="F535" s="66" t="s">
        <v>97</v>
      </c>
      <c r="G535" s="56">
        <v>2598.5</v>
      </c>
      <c r="H535" s="98"/>
    </row>
    <row r="536" spans="1:8" ht="15.75">
      <c r="A536" s="46" t="s">
        <v>13</v>
      </c>
      <c r="B536" s="68">
        <v>112</v>
      </c>
      <c r="C536" s="68" t="s">
        <v>550</v>
      </c>
      <c r="D536" s="68" t="s">
        <v>535</v>
      </c>
      <c r="E536" s="68" t="s">
        <v>190</v>
      </c>
      <c r="F536" s="68"/>
      <c r="G536" s="56">
        <f>G538</f>
        <v>1530.8</v>
      </c>
      <c r="H536" s="98"/>
    </row>
    <row r="537" spans="1:8" ht="25.5">
      <c r="A537" s="46" t="s">
        <v>191</v>
      </c>
      <c r="B537" s="68">
        <v>112</v>
      </c>
      <c r="C537" s="68" t="s">
        <v>550</v>
      </c>
      <c r="D537" s="68" t="s">
        <v>535</v>
      </c>
      <c r="E537" s="68" t="s">
        <v>192</v>
      </c>
      <c r="F537" s="68"/>
      <c r="G537" s="70">
        <f>G539</f>
        <v>1530.8</v>
      </c>
      <c r="H537" s="101"/>
    </row>
    <row r="538" spans="1:8" ht="25.5">
      <c r="A538" s="46" t="s">
        <v>18</v>
      </c>
      <c r="B538" s="66">
        <v>112</v>
      </c>
      <c r="C538" s="66" t="s">
        <v>550</v>
      </c>
      <c r="D538" s="66" t="s">
        <v>535</v>
      </c>
      <c r="E538" s="68" t="s">
        <v>193</v>
      </c>
      <c r="F538" s="66"/>
      <c r="G538" s="70">
        <f>G540</f>
        <v>1530.8</v>
      </c>
      <c r="H538" s="101"/>
    </row>
    <row r="539" spans="1:8" ht="15.75">
      <c r="A539" s="46" t="s">
        <v>98</v>
      </c>
      <c r="B539" s="66" t="s">
        <v>383</v>
      </c>
      <c r="C539" s="66" t="s">
        <v>550</v>
      </c>
      <c r="D539" s="66" t="s">
        <v>535</v>
      </c>
      <c r="E539" s="68" t="s">
        <v>193</v>
      </c>
      <c r="F539" s="66" t="s">
        <v>95</v>
      </c>
      <c r="G539" s="70">
        <f>G540</f>
        <v>1530.8</v>
      </c>
      <c r="H539" s="101"/>
    </row>
    <row r="540" spans="1:8" ht="15.75">
      <c r="A540" s="46" t="s">
        <v>99</v>
      </c>
      <c r="B540" s="66" t="s">
        <v>383</v>
      </c>
      <c r="C540" s="66" t="s">
        <v>550</v>
      </c>
      <c r="D540" s="66" t="s">
        <v>535</v>
      </c>
      <c r="E540" s="68" t="s">
        <v>193</v>
      </c>
      <c r="F540" s="66" t="s">
        <v>97</v>
      </c>
      <c r="G540" s="70">
        <v>1530.8</v>
      </c>
      <c r="H540" s="101"/>
    </row>
    <row r="541" spans="1:8" ht="15.75">
      <c r="A541" s="46" t="s">
        <v>578</v>
      </c>
      <c r="B541" s="68" t="s">
        <v>383</v>
      </c>
      <c r="C541" s="68" t="s">
        <v>550</v>
      </c>
      <c r="D541" s="68" t="s">
        <v>539</v>
      </c>
      <c r="E541" s="66"/>
      <c r="F541" s="66"/>
      <c r="G541" s="57">
        <f>G546</f>
        <v>7343.3</v>
      </c>
      <c r="H541" s="99"/>
    </row>
    <row r="542" spans="1:8" ht="15.75">
      <c r="A542" s="46" t="s">
        <v>13</v>
      </c>
      <c r="B542" s="68" t="s">
        <v>383</v>
      </c>
      <c r="C542" s="68" t="s">
        <v>550</v>
      </c>
      <c r="D542" s="68" t="s">
        <v>539</v>
      </c>
      <c r="E542" s="68" t="s">
        <v>190</v>
      </c>
      <c r="F542" s="68"/>
      <c r="G542" s="57">
        <f>G544</f>
        <v>7343.3</v>
      </c>
      <c r="H542" s="99"/>
    </row>
    <row r="543" spans="1:8" ht="25.5">
      <c r="A543" s="46" t="s">
        <v>191</v>
      </c>
      <c r="B543" s="68" t="s">
        <v>383</v>
      </c>
      <c r="C543" s="68" t="s">
        <v>550</v>
      </c>
      <c r="D543" s="68" t="s">
        <v>539</v>
      </c>
      <c r="E543" s="68" t="s">
        <v>192</v>
      </c>
      <c r="F543" s="68"/>
      <c r="G543" s="70">
        <f>G544</f>
        <v>7343.3</v>
      </c>
      <c r="H543" s="101"/>
    </row>
    <row r="544" spans="1:8" ht="25.5">
      <c r="A544" s="46" t="s">
        <v>100</v>
      </c>
      <c r="B544" s="66">
        <v>112</v>
      </c>
      <c r="C544" s="66" t="s">
        <v>550</v>
      </c>
      <c r="D544" s="66" t="s">
        <v>539</v>
      </c>
      <c r="E544" s="66" t="s">
        <v>194</v>
      </c>
      <c r="F544" s="66"/>
      <c r="G544" s="70">
        <f>G545</f>
        <v>7343.3</v>
      </c>
      <c r="H544" s="101"/>
    </row>
    <row r="545" spans="1:8" ht="15.75">
      <c r="A545" s="46" t="s">
        <v>98</v>
      </c>
      <c r="B545" s="66" t="s">
        <v>383</v>
      </c>
      <c r="C545" s="66" t="s">
        <v>550</v>
      </c>
      <c r="D545" s="66" t="s">
        <v>539</v>
      </c>
      <c r="E545" s="66" t="s">
        <v>194</v>
      </c>
      <c r="F545" s="66" t="s">
        <v>95</v>
      </c>
      <c r="G545" s="70">
        <f>G546</f>
        <v>7343.3</v>
      </c>
      <c r="H545" s="101"/>
    </row>
    <row r="546" spans="1:8" ht="15.75">
      <c r="A546" s="47" t="s">
        <v>561</v>
      </c>
      <c r="B546" s="66" t="s">
        <v>383</v>
      </c>
      <c r="C546" s="66" t="s">
        <v>550</v>
      </c>
      <c r="D546" s="66" t="s">
        <v>539</v>
      </c>
      <c r="E546" s="66" t="s">
        <v>194</v>
      </c>
      <c r="F546" s="66" t="s">
        <v>585</v>
      </c>
      <c r="G546" s="70">
        <v>7343.3</v>
      </c>
      <c r="H546" s="101"/>
    </row>
    <row r="547" spans="1:8" s="45" customFormat="1" ht="25.5">
      <c r="A547" s="44" t="s">
        <v>386</v>
      </c>
      <c r="B547" s="67">
        <v>113</v>
      </c>
      <c r="C547" s="67"/>
      <c r="D547" s="67"/>
      <c r="E547" s="67"/>
      <c r="F547" s="67"/>
      <c r="G547" s="58">
        <f>G548+G681</f>
        <v>628786.2000000001</v>
      </c>
      <c r="H547" s="97"/>
    </row>
    <row r="548" spans="1:8" s="45" customFormat="1" ht="15.75">
      <c r="A548" s="46" t="s">
        <v>545</v>
      </c>
      <c r="B548" s="68">
        <v>113</v>
      </c>
      <c r="C548" s="68" t="s">
        <v>537</v>
      </c>
      <c r="D548" s="68"/>
      <c r="E548" s="68"/>
      <c r="F548" s="68"/>
      <c r="G548" s="56">
        <f>SUM(G549+G574+G630+G642)</f>
        <v>618635.2000000001</v>
      </c>
      <c r="H548" s="98"/>
    </row>
    <row r="549" spans="1:8" ht="15.75">
      <c r="A549" s="46" t="s">
        <v>527</v>
      </c>
      <c r="B549" s="68">
        <v>113</v>
      </c>
      <c r="C549" s="68" t="s">
        <v>537</v>
      </c>
      <c r="D549" s="68" t="s">
        <v>535</v>
      </c>
      <c r="E549" s="66"/>
      <c r="F549" s="66"/>
      <c r="G549" s="56">
        <f>SUM(G550+G558)</f>
        <v>138744.6</v>
      </c>
      <c r="H549" s="98"/>
    </row>
    <row r="550" spans="1:8" ht="15.75">
      <c r="A550" s="46" t="s">
        <v>3</v>
      </c>
      <c r="B550" s="68" t="s">
        <v>387</v>
      </c>
      <c r="C550" s="68" t="s">
        <v>537</v>
      </c>
      <c r="D550" s="68" t="s">
        <v>535</v>
      </c>
      <c r="E550" s="66" t="s">
        <v>170</v>
      </c>
      <c r="F550" s="66"/>
      <c r="G550" s="56">
        <f>SUM(G551)</f>
        <v>9019.7</v>
      </c>
      <c r="H550" s="98"/>
    </row>
    <row r="551" spans="1:8" ht="25.5">
      <c r="A551" s="46" t="s">
        <v>294</v>
      </c>
      <c r="B551" s="68" t="s">
        <v>387</v>
      </c>
      <c r="C551" s="68" t="s">
        <v>537</v>
      </c>
      <c r="D551" s="68" t="s">
        <v>535</v>
      </c>
      <c r="E551" s="66" t="s">
        <v>295</v>
      </c>
      <c r="F551" s="66"/>
      <c r="G551" s="56">
        <f>SUM(G552+G555)</f>
        <v>9019.7</v>
      </c>
      <c r="H551" s="98"/>
    </row>
    <row r="552" spans="1:8" ht="38.25">
      <c r="A552" s="46" t="s">
        <v>460</v>
      </c>
      <c r="B552" s="68" t="s">
        <v>387</v>
      </c>
      <c r="C552" s="68" t="s">
        <v>537</v>
      </c>
      <c r="D552" s="68" t="s">
        <v>535</v>
      </c>
      <c r="E552" s="66" t="s">
        <v>461</v>
      </c>
      <c r="F552" s="66"/>
      <c r="G552" s="56">
        <f>SUM(G553)</f>
        <v>6378.2</v>
      </c>
      <c r="H552" s="98"/>
    </row>
    <row r="553" spans="1:8" ht="25.5">
      <c r="A553" s="46" t="s">
        <v>15</v>
      </c>
      <c r="B553" s="68" t="s">
        <v>387</v>
      </c>
      <c r="C553" s="68" t="s">
        <v>537</v>
      </c>
      <c r="D553" s="68" t="s">
        <v>535</v>
      </c>
      <c r="E553" s="66" t="s">
        <v>461</v>
      </c>
      <c r="F553" s="66" t="s">
        <v>30</v>
      </c>
      <c r="G553" s="56">
        <f>SUM(G554)</f>
        <v>6378.2</v>
      </c>
      <c r="H553" s="98"/>
    </row>
    <row r="554" spans="1:8" ht="15.75">
      <c r="A554" s="47" t="s">
        <v>31</v>
      </c>
      <c r="B554" s="68" t="s">
        <v>387</v>
      </c>
      <c r="C554" s="68" t="s">
        <v>537</v>
      </c>
      <c r="D554" s="68" t="s">
        <v>535</v>
      </c>
      <c r="E554" s="66" t="s">
        <v>461</v>
      </c>
      <c r="F554" s="66" t="s">
        <v>32</v>
      </c>
      <c r="G554" s="56">
        <v>6378.2</v>
      </c>
      <c r="H554" s="98"/>
    </row>
    <row r="555" spans="1:8" ht="15.75">
      <c r="A555" s="47" t="s">
        <v>154</v>
      </c>
      <c r="B555" s="68" t="s">
        <v>387</v>
      </c>
      <c r="C555" s="68" t="s">
        <v>537</v>
      </c>
      <c r="D555" s="68" t="s">
        <v>535</v>
      </c>
      <c r="E555" s="66" t="s">
        <v>296</v>
      </c>
      <c r="F555" s="66"/>
      <c r="G555" s="56">
        <f>SUM(G556)</f>
        <v>2641.5</v>
      </c>
      <c r="H555" s="98"/>
    </row>
    <row r="556" spans="1:8" ht="25.5">
      <c r="A556" s="46" t="s">
        <v>15</v>
      </c>
      <c r="B556" s="68" t="s">
        <v>387</v>
      </c>
      <c r="C556" s="68" t="s">
        <v>537</v>
      </c>
      <c r="D556" s="68" t="s">
        <v>535</v>
      </c>
      <c r="E556" s="66" t="s">
        <v>296</v>
      </c>
      <c r="F556" s="66" t="s">
        <v>30</v>
      </c>
      <c r="G556" s="56">
        <f>SUM(G557)</f>
        <v>2641.5</v>
      </c>
      <c r="H556" s="98"/>
    </row>
    <row r="557" spans="1:8" ht="15.75">
      <c r="A557" s="47" t="s">
        <v>31</v>
      </c>
      <c r="B557" s="68" t="s">
        <v>387</v>
      </c>
      <c r="C557" s="68" t="s">
        <v>537</v>
      </c>
      <c r="D557" s="68" t="s">
        <v>535</v>
      </c>
      <c r="E557" s="66" t="s">
        <v>296</v>
      </c>
      <c r="F557" s="66" t="s">
        <v>32</v>
      </c>
      <c r="G557" s="56">
        <v>2641.5</v>
      </c>
      <c r="H557" s="98"/>
    </row>
    <row r="558" spans="1:8" ht="25.5">
      <c r="A558" s="46" t="s">
        <v>135</v>
      </c>
      <c r="B558" s="68">
        <v>113</v>
      </c>
      <c r="C558" s="68" t="s">
        <v>537</v>
      </c>
      <c r="D558" s="68" t="s">
        <v>535</v>
      </c>
      <c r="E558" s="66" t="s">
        <v>229</v>
      </c>
      <c r="F558" s="66"/>
      <c r="G558" s="56">
        <f>SUM(G559)</f>
        <v>129724.9</v>
      </c>
      <c r="H558" s="98"/>
    </row>
    <row r="559" spans="1:8" ht="25.5">
      <c r="A559" s="46" t="s">
        <v>136</v>
      </c>
      <c r="B559" s="68">
        <v>113</v>
      </c>
      <c r="C559" s="68" t="s">
        <v>537</v>
      </c>
      <c r="D559" s="68" t="s">
        <v>535</v>
      </c>
      <c r="E559" s="66" t="s">
        <v>230</v>
      </c>
      <c r="F559" s="66"/>
      <c r="G559" s="56">
        <f>SUM(G560+G570)</f>
        <v>129724.9</v>
      </c>
      <c r="H559" s="98"/>
    </row>
    <row r="560" spans="1:8" ht="25.5">
      <c r="A560" s="46" t="s">
        <v>388</v>
      </c>
      <c r="B560" s="68">
        <v>113</v>
      </c>
      <c r="C560" s="68" t="s">
        <v>537</v>
      </c>
      <c r="D560" s="68" t="s">
        <v>535</v>
      </c>
      <c r="E560" s="66" t="s">
        <v>309</v>
      </c>
      <c r="F560" s="66"/>
      <c r="G560" s="56">
        <f>SUM(G561+G564+G567)</f>
        <v>128334.4</v>
      </c>
      <c r="H560" s="98"/>
    </row>
    <row r="561" spans="1:8" ht="38.25">
      <c r="A561" s="46" t="s">
        <v>211</v>
      </c>
      <c r="B561" s="68">
        <v>113</v>
      </c>
      <c r="C561" s="68" t="s">
        <v>537</v>
      </c>
      <c r="D561" s="68" t="s">
        <v>535</v>
      </c>
      <c r="E561" s="66" t="s">
        <v>231</v>
      </c>
      <c r="F561" s="66"/>
      <c r="G561" s="56">
        <f>SUM(G562)</f>
        <v>34693.3</v>
      </c>
      <c r="H561" s="98"/>
    </row>
    <row r="562" spans="1:8" ht="25.5">
      <c r="A562" s="46" t="s">
        <v>15</v>
      </c>
      <c r="B562" s="68">
        <v>113</v>
      </c>
      <c r="C562" s="68" t="s">
        <v>537</v>
      </c>
      <c r="D562" s="68" t="s">
        <v>535</v>
      </c>
      <c r="E562" s="66" t="s">
        <v>231</v>
      </c>
      <c r="F562" s="68" t="s">
        <v>30</v>
      </c>
      <c r="G562" s="56">
        <f>SUM(G563)</f>
        <v>34693.3</v>
      </c>
      <c r="H562" s="98"/>
    </row>
    <row r="563" spans="1:8" ht="15.75">
      <c r="A563" s="47" t="s">
        <v>31</v>
      </c>
      <c r="B563" s="68">
        <v>113</v>
      </c>
      <c r="C563" s="68" t="s">
        <v>537</v>
      </c>
      <c r="D563" s="68" t="s">
        <v>535</v>
      </c>
      <c r="E563" s="66" t="s">
        <v>231</v>
      </c>
      <c r="F563" s="68" t="s">
        <v>32</v>
      </c>
      <c r="G563" s="56">
        <v>34693.3</v>
      </c>
      <c r="H563" s="98"/>
    </row>
    <row r="564" spans="1:8" ht="25.5">
      <c r="A564" s="47" t="s">
        <v>408</v>
      </c>
      <c r="B564" s="68">
        <v>113</v>
      </c>
      <c r="C564" s="68" t="s">
        <v>537</v>
      </c>
      <c r="D564" s="68" t="s">
        <v>535</v>
      </c>
      <c r="E564" s="66" t="s">
        <v>407</v>
      </c>
      <c r="F564" s="68"/>
      <c r="G564" s="56">
        <f>SUM(G565)</f>
        <v>2502.7</v>
      </c>
      <c r="H564" s="98"/>
    </row>
    <row r="565" spans="1:8" ht="25.5">
      <c r="A565" s="46" t="s">
        <v>15</v>
      </c>
      <c r="B565" s="68">
        <v>113</v>
      </c>
      <c r="C565" s="68" t="s">
        <v>537</v>
      </c>
      <c r="D565" s="68" t="s">
        <v>535</v>
      </c>
      <c r="E565" s="66" t="s">
        <v>407</v>
      </c>
      <c r="F565" s="68" t="s">
        <v>30</v>
      </c>
      <c r="G565" s="56">
        <f>SUM(G566)</f>
        <v>2502.7</v>
      </c>
      <c r="H565" s="98"/>
    </row>
    <row r="566" spans="1:8" ht="15.75">
      <c r="A566" s="47" t="s">
        <v>31</v>
      </c>
      <c r="B566" s="68">
        <v>113</v>
      </c>
      <c r="C566" s="68" t="s">
        <v>537</v>
      </c>
      <c r="D566" s="68" t="s">
        <v>535</v>
      </c>
      <c r="E566" s="66" t="s">
        <v>407</v>
      </c>
      <c r="F566" s="68" t="s">
        <v>32</v>
      </c>
      <c r="G566" s="56">
        <v>2502.7</v>
      </c>
      <c r="H566" s="98"/>
    </row>
    <row r="567" spans="1:8" ht="25.5">
      <c r="A567" s="46" t="s">
        <v>24</v>
      </c>
      <c r="B567" s="68" t="s">
        <v>387</v>
      </c>
      <c r="C567" s="68" t="s">
        <v>537</v>
      </c>
      <c r="D567" s="68" t="s">
        <v>535</v>
      </c>
      <c r="E567" s="68" t="s">
        <v>232</v>
      </c>
      <c r="F567" s="68"/>
      <c r="G567" s="56">
        <f>SUM(G568)</f>
        <v>91138.4</v>
      </c>
      <c r="H567" s="98"/>
    </row>
    <row r="568" spans="1:8" ht="25.5">
      <c r="A568" s="46" t="s">
        <v>15</v>
      </c>
      <c r="B568" s="68" t="s">
        <v>387</v>
      </c>
      <c r="C568" s="68" t="s">
        <v>537</v>
      </c>
      <c r="D568" s="68" t="s">
        <v>535</v>
      </c>
      <c r="E568" s="68" t="s">
        <v>232</v>
      </c>
      <c r="F568" s="68" t="s">
        <v>30</v>
      </c>
      <c r="G568" s="56">
        <f>SUM(G569)</f>
        <v>91138.4</v>
      </c>
      <c r="H568" s="98"/>
    </row>
    <row r="569" spans="1:8" ht="15.75">
      <c r="A569" s="46" t="s">
        <v>31</v>
      </c>
      <c r="B569" s="68" t="s">
        <v>387</v>
      </c>
      <c r="C569" s="68" t="s">
        <v>537</v>
      </c>
      <c r="D569" s="68" t="s">
        <v>535</v>
      </c>
      <c r="E569" s="68" t="s">
        <v>232</v>
      </c>
      <c r="F569" s="68" t="s">
        <v>32</v>
      </c>
      <c r="G569" s="56">
        <v>91138.4</v>
      </c>
      <c r="H569" s="98"/>
    </row>
    <row r="570" spans="1:8" ht="63.75">
      <c r="A570" s="46" t="s">
        <v>419</v>
      </c>
      <c r="B570" s="68" t="s">
        <v>387</v>
      </c>
      <c r="C570" s="68" t="s">
        <v>537</v>
      </c>
      <c r="D570" s="68" t="s">
        <v>535</v>
      </c>
      <c r="E570" s="68" t="s">
        <v>420</v>
      </c>
      <c r="F570" s="68"/>
      <c r="G570" s="56">
        <f>SUM(G571)</f>
        <v>1390.5</v>
      </c>
      <c r="H570" s="98"/>
    </row>
    <row r="571" spans="1:8" ht="51">
      <c r="A571" s="48" t="s">
        <v>25</v>
      </c>
      <c r="B571" s="68" t="s">
        <v>387</v>
      </c>
      <c r="C571" s="68" t="s">
        <v>537</v>
      </c>
      <c r="D571" s="68" t="s">
        <v>535</v>
      </c>
      <c r="E571" s="68" t="s">
        <v>263</v>
      </c>
      <c r="F571" s="73"/>
      <c r="G571" s="56">
        <f>SUM(G572)</f>
        <v>1390.5</v>
      </c>
      <c r="H571" s="98"/>
    </row>
    <row r="572" spans="1:8" ht="25.5">
      <c r="A572" s="46" t="s">
        <v>15</v>
      </c>
      <c r="B572" s="68">
        <v>113</v>
      </c>
      <c r="C572" s="68" t="s">
        <v>537</v>
      </c>
      <c r="D572" s="68" t="s">
        <v>535</v>
      </c>
      <c r="E572" s="68" t="s">
        <v>263</v>
      </c>
      <c r="F572" s="68" t="s">
        <v>30</v>
      </c>
      <c r="G572" s="56">
        <f>SUM(G573)</f>
        <v>1390.5</v>
      </c>
      <c r="H572" s="98"/>
    </row>
    <row r="573" spans="1:8" ht="15.75">
      <c r="A573" s="46" t="s">
        <v>389</v>
      </c>
      <c r="B573" s="68">
        <v>113</v>
      </c>
      <c r="C573" s="68" t="s">
        <v>537</v>
      </c>
      <c r="D573" s="68" t="s">
        <v>535</v>
      </c>
      <c r="E573" s="68" t="s">
        <v>263</v>
      </c>
      <c r="F573" s="68" t="s">
        <v>32</v>
      </c>
      <c r="G573" s="56">
        <v>1390.5</v>
      </c>
      <c r="H573" s="98"/>
    </row>
    <row r="574" spans="1:8" s="45" customFormat="1" ht="15.75">
      <c r="A574" s="46" t="s">
        <v>528</v>
      </c>
      <c r="B574" s="68">
        <v>113</v>
      </c>
      <c r="C574" s="68" t="s">
        <v>537</v>
      </c>
      <c r="D574" s="68" t="s">
        <v>548</v>
      </c>
      <c r="E574" s="68"/>
      <c r="F574" s="68"/>
      <c r="G574" s="56">
        <f>SUM(G575+G583)</f>
        <v>462045.2</v>
      </c>
      <c r="H574" s="98"/>
    </row>
    <row r="575" spans="1:8" s="45" customFormat="1" ht="15.75">
      <c r="A575" s="46" t="s">
        <v>3</v>
      </c>
      <c r="B575" s="68" t="s">
        <v>387</v>
      </c>
      <c r="C575" s="68" t="s">
        <v>537</v>
      </c>
      <c r="D575" s="68" t="s">
        <v>548</v>
      </c>
      <c r="E575" s="66" t="s">
        <v>170</v>
      </c>
      <c r="F575" s="66"/>
      <c r="G575" s="56">
        <f>SUM(G576)</f>
        <v>21028.8</v>
      </c>
      <c r="H575" s="98"/>
    </row>
    <row r="576" spans="1:8" s="45" customFormat="1" ht="25.5">
      <c r="A576" s="46" t="s">
        <v>294</v>
      </c>
      <c r="B576" s="68" t="s">
        <v>387</v>
      </c>
      <c r="C576" s="68" t="s">
        <v>537</v>
      </c>
      <c r="D576" s="68" t="s">
        <v>548</v>
      </c>
      <c r="E576" s="66" t="s">
        <v>295</v>
      </c>
      <c r="F576" s="66"/>
      <c r="G576" s="56">
        <f>SUM(G577+G580)</f>
        <v>21028.8</v>
      </c>
      <c r="H576" s="98"/>
    </row>
    <row r="577" spans="1:8" s="45" customFormat="1" ht="38.25">
      <c r="A577" s="46" t="s">
        <v>460</v>
      </c>
      <c r="B577" s="68" t="s">
        <v>387</v>
      </c>
      <c r="C577" s="68" t="s">
        <v>537</v>
      </c>
      <c r="D577" s="68" t="s">
        <v>548</v>
      </c>
      <c r="E577" s="66" t="s">
        <v>461</v>
      </c>
      <c r="F577" s="66"/>
      <c r="G577" s="56">
        <f>SUM(G578)</f>
        <v>16589.8</v>
      </c>
      <c r="H577" s="98"/>
    </row>
    <row r="578" spans="1:8" s="45" customFormat="1" ht="25.5">
      <c r="A578" s="46" t="s">
        <v>15</v>
      </c>
      <c r="B578" s="68" t="s">
        <v>387</v>
      </c>
      <c r="C578" s="68" t="s">
        <v>537</v>
      </c>
      <c r="D578" s="68" t="s">
        <v>548</v>
      </c>
      <c r="E578" s="66" t="s">
        <v>461</v>
      </c>
      <c r="F578" s="66" t="s">
        <v>30</v>
      </c>
      <c r="G578" s="56">
        <f>SUM(G579)</f>
        <v>16589.8</v>
      </c>
      <c r="H578" s="98"/>
    </row>
    <row r="579" spans="1:8" s="45" customFormat="1" ht="15.75">
      <c r="A579" s="47" t="s">
        <v>31</v>
      </c>
      <c r="B579" s="68" t="s">
        <v>387</v>
      </c>
      <c r="C579" s="68" t="s">
        <v>537</v>
      </c>
      <c r="D579" s="68" t="s">
        <v>548</v>
      </c>
      <c r="E579" s="66" t="s">
        <v>461</v>
      </c>
      <c r="F579" s="66" t="s">
        <v>32</v>
      </c>
      <c r="G579" s="56">
        <v>16589.8</v>
      </c>
      <c r="H579" s="98"/>
    </row>
    <row r="580" spans="1:8" s="45" customFormat="1" ht="15.75">
      <c r="A580" s="47" t="s">
        <v>154</v>
      </c>
      <c r="B580" s="68" t="s">
        <v>387</v>
      </c>
      <c r="C580" s="68" t="s">
        <v>537</v>
      </c>
      <c r="D580" s="68" t="s">
        <v>548</v>
      </c>
      <c r="E580" s="66" t="s">
        <v>296</v>
      </c>
      <c r="F580" s="66"/>
      <c r="G580" s="56">
        <f>SUM(G581)</f>
        <v>4439</v>
      </c>
      <c r="H580" s="98"/>
    </row>
    <row r="581" spans="1:8" s="45" customFormat="1" ht="25.5">
      <c r="A581" s="46" t="s">
        <v>15</v>
      </c>
      <c r="B581" s="68" t="s">
        <v>387</v>
      </c>
      <c r="C581" s="68" t="s">
        <v>537</v>
      </c>
      <c r="D581" s="68" t="s">
        <v>548</v>
      </c>
      <c r="E581" s="66" t="s">
        <v>296</v>
      </c>
      <c r="F581" s="66" t="s">
        <v>30</v>
      </c>
      <c r="G581" s="56">
        <f>SUM(G582)</f>
        <v>4439</v>
      </c>
      <c r="H581" s="98"/>
    </row>
    <row r="582" spans="1:8" s="45" customFormat="1" ht="15.75">
      <c r="A582" s="47" t="s">
        <v>31</v>
      </c>
      <c r="B582" s="68" t="s">
        <v>387</v>
      </c>
      <c r="C582" s="68" t="s">
        <v>537</v>
      </c>
      <c r="D582" s="68" t="s">
        <v>548</v>
      </c>
      <c r="E582" s="66" t="s">
        <v>296</v>
      </c>
      <c r="F582" s="66" t="s">
        <v>32</v>
      </c>
      <c r="G582" s="56">
        <v>4439</v>
      </c>
      <c r="H582" s="98"/>
    </row>
    <row r="583" spans="1:8" s="45" customFormat="1" ht="25.5">
      <c r="A583" s="46" t="s">
        <v>135</v>
      </c>
      <c r="B583" s="68">
        <v>113</v>
      </c>
      <c r="C583" s="68" t="s">
        <v>537</v>
      </c>
      <c r="D583" s="68" t="s">
        <v>548</v>
      </c>
      <c r="E583" s="66" t="s">
        <v>229</v>
      </c>
      <c r="F583" s="66"/>
      <c r="G583" s="56">
        <f>SUM(G589+G584)</f>
        <v>441016.4</v>
      </c>
      <c r="H583" s="98"/>
    </row>
    <row r="584" spans="1:8" s="45" customFormat="1" ht="25.5">
      <c r="A584" s="46" t="s">
        <v>136</v>
      </c>
      <c r="B584" s="68">
        <v>113</v>
      </c>
      <c r="C584" s="68" t="s">
        <v>537</v>
      </c>
      <c r="D584" s="68" t="s">
        <v>548</v>
      </c>
      <c r="E584" s="68" t="s">
        <v>230</v>
      </c>
      <c r="F584" s="66"/>
      <c r="G584" s="56">
        <f>G585</f>
        <v>1050</v>
      </c>
      <c r="H584" s="98"/>
    </row>
    <row r="585" spans="1:8" s="45" customFormat="1" ht="63.75">
      <c r="A585" s="46" t="s">
        <v>419</v>
      </c>
      <c r="B585" s="68" t="s">
        <v>387</v>
      </c>
      <c r="C585" s="68" t="s">
        <v>537</v>
      </c>
      <c r="D585" s="68" t="s">
        <v>548</v>
      </c>
      <c r="E585" s="68" t="s">
        <v>420</v>
      </c>
      <c r="F585" s="66"/>
      <c r="G585" s="56">
        <f>G586</f>
        <v>1050</v>
      </c>
      <c r="H585" s="98"/>
    </row>
    <row r="586" spans="1:8" s="45" customFormat="1" ht="51">
      <c r="A586" s="46" t="s">
        <v>404</v>
      </c>
      <c r="B586" s="68" t="s">
        <v>387</v>
      </c>
      <c r="C586" s="68" t="s">
        <v>537</v>
      </c>
      <c r="D586" s="68" t="s">
        <v>548</v>
      </c>
      <c r="E586" s="68" t="s">
        <v>263</v>
      </c>
      <c r="F586" s="66"/>
      <c r="G586" s="56">
        <f>G587</f>
        <v>1050</v>
      </c>
      <c r="H586" s="98"/>
    </row>
    <row r="587" spans="1:8" s="45" customFormat="1" ht="25.5">
      <c r="A587" s="46" t="s">
        <v>15</v>
      </c>
      <c r="B587" s="68" t="s">
        <v>387</v>
      </c>
      <c r="C587" s="68" t="s">
        <v>537</v>
      </c>
      <c r="D587" s="68" t="s">
        <v>548</v>
      </c>
      <c r="E587" s="68" t="s">
        <v>263</v>
      </c>
      <c r="F587" s="66" t="s">
        <v>30</v>
      </c>
      <c r="G587" s="56">
        <f>G588</f>
        <v>1050</v>
      </c>
      <c r="H587" s="98"/>
    </row>
    <row r="588" spans="1:8" s="45" customFormat="1" ht="15.75">
      <c r="A588" s="46" t="s">
        <v>31</v>
      </c>
      <c r="B588" s="68" t="s">
        <v>387</v>
      </c>
      <c r="C588" s="68" t="s">
        <v>537</v>
      </c>
      <c r="D588" s="68" t="s">
        <v>548</v>
      </c>
      <c r="E588" s="68" t="s">
        <v>263</v>
      </c>
      <c r="F588" s="66" t="s">
        <v>32</v>
      </c>
      <c r="G588" s="56">
        <v>1050</v>
      </c>
      <c r="H588" s="98"/>
    </row>
    <row r="589" spans="1:8" s="45" customFormat="1" ht="25.5">
      <c r="A589" s="46" t="s">
        <v>137</v>
      </c>
      <c r="B589" s="68">
        <v>113</v>
      </c>
      <c r="C589" s="68" t="s">
        <v>537</v>
      </c>
      <c r="D589" s="68" t="s">
        <v>548</v>
      </c>
      <c r="E589" s="66" t="s">
        <v>233</v>
      </c>
      <c r="F589" s="66"/>
      <c r="G589" s="56">
        <f>SUM(G590+G597+G604+G608+G612+G616+G620)</f>
        <v>439966.4</v>
      </c>
      <c r="H589" s="98"/>
    </row>
    <row r="590" spans="1:8" s="45" customFormat="1" ht="25.5">
      <c r="A590" s="46" t="s">
        <v>306</v>
      </c>
      <c r="B590" s="68">
        <v>113</v>
      </c>
      <c r="C590" s="68" t="s">
        <v>537</v>
      </c>
      <c r="D590" s="68" t="s">
        <v>548</v>
      </c>
      <c r="E590" s="66" t="s">
        <v>312</v>
      </c>
      <c r="F590" s="66"/>
      <c r="G590" s="56">
        <f>SUM(G591+G594)</f>
        <v>409704.5</v>
      </c>
      <c r="H590" s="98"/>
    </row>
    <row r="591" spans="1:8" s="45" customFormat="1" ht="38.25">
      <c r="A591" s="46" t="s">
        <v>211</v>
      </c>
      <c r="B591" s="68">
        <v>113</v>
      </c>
      <c r="C591" s="68" t="s">
        <v>537</v>
      </c>
      <c r="D591" s="68" t="s">
        <v>548</v>
      </c>
      <c r="E591" s="66" t="s">
        <v>234</v>
      </c>
      <c r="F591" s="66"/>
      <c r="G591" s="56">
        <f>SUM(G592)</f>
        <v>35023</v>
      </c>
      <c r="H591" s="98"/>
    </row>
    <row r="592" spans="1:8" s="45" customFormat="1" ht="25.5">
      <c r="A592" s="46" t="s">
        <v>15</v>
      </c>
      <c r="B592" s="68">
        <v>113</v>
      </c>
      <c r="C592" s="68" t="s">
        <v>537</v>
      </c>
      <c r="D592" s="68" t="s">
        <v>548</v>
      </c>
      <c r="E592" s="66" t="s">
        <v>234</v>
      </c>
      <c r="F592" s="68" t="s">
        <v>30</v>
      </c>
      <c r="G592" s="56">
        <f>SUM(G593)</f>
        <v>35023</v>
      </c>
      <c r="H592" s="98"/>
    </row>
    <row r="593" spans="1:8" s="45" customFormat="1" ht="15.75">
      <c r="A593" s="47" t="s">
        <v>31</v>
      </c>
      <c r="B593" s="68">
        <v>113</v>
      </c>
      <c r="C593" s="68" t="s">
        <v>537</v>
      </c>
      <c r="D593" s="68" t="s">
        <v>548</v>
      </c>
      <c r="E593" s="66" t="s">
        <v>234</v>
      </c>
      <c r="F593" s="68" t="s">
        <v>32</v>
      </c>
      <c r="G593" s="56">
        <v>35023</v>
      </c>
      <c r="H593" s="98"/>
    </row>
    <row r="594" spans="1:8" s="45" customFormat="1" ht="25.5">
      <c r="A594" s="48" t="s">
        <v>418</v>
      </c>
      <c r="B594" s="73">
        <v>113</v>
      </c>
      <c r="C594" s="73" t="s">
        <v>537</v>
      </c>
      <c r="D594" s="73" t="s">
        <v>548</v>
      </c>
      <c r="E594" s="73" t="s">
        <v>240</v>
      </c>
      <c r="F594" s="73"/>
      <c r="G594" s="56">
        <f>SUM(G595)</f>
        <v>374681.5</v>
      </c>
      <c r="H594" s="98"/>
    </row>
    <row r="595" spans="1:8" s="45" customFormat="1" ht="25.5">
      <c r="A595" s="46" t="s">
        <v>15</v>
      </c>
      <c r="B595" s="73">
        <v>113</v>
      </c>
      <c r="C595" s="73" t="s">
        <v>537</v>
      </c>
      <c r="D595" s="73" t="s">
        <v>548</v>
      </c>
      <c r="E595" s="73" t="s">
        <v>240</v>
      </c>
      <c r="F595" s="73" t="s">
        <v>30</v>
      </c>
      <c r="G595" s="56">
        <f>SUM(G596)</f>
        <v>374681.5</v>
      </c>
      <c r="H595" s="98"/>
    </row>
    <row r="596" spans="1:8" s="45" customFormat="1" ht="15.75">
      <c r="A596" s="47" t="s">
        <v>31</v>
      </c>
      <c r="B596" s="73">
        <v>113</v>
      </c>
      <c r="C596" s="73" t="s">
        <v>537</v>
      </c>
      <c r="D596" s="73" t="s">
        <v>548</v>
      </c>
      <c r="E596" s="73" t="s">
        <v>240</v>
      </c>
      <c r="F596" s="73" t="s">
        <v>32</v>
      </c>
      <c r="G596" s="56">
        <v>374681.5</v>
      </c>
      <c r="H596" s="98"/>
    </row>
    <row r="597" spans="1:8" s="45" customFormat="1" ht="25.5">
      <c r="A597" s="47" t="s">
        <v>390</v>
      </c>
      <c r="B597" s="68" t="s">
        <v>387</v>
      </c>
      <c r="C597" s="68" t="s">
        <v>537</v>
      </c>
      <c r="D597" s="68" t="s">
        <v>548</v>
      </c>
      <c r="E597" s="66" t="s">
        <v>237</v>
      </c>
      <c r="F597" s="68"/>
      <c r="G597" s="56">
        <f>G598+G601</f>
        <v>11708.3</v>
      </c>
      <c r="H597" s="98"/>
    </row>
    <row r="598" spans="1:8" s="45" customFormat="1" ht="15.75">
      <c r="A598" s="47" t="s">
        <v>310</v>
      </c>
      <c r="B598" s="68" t="s">
        <v>387</v>
      </c>
      <c r="C598" s="68" t="s">
        <v>537</v>
      </c>
      <c r="D598" s="68" t="s">
        <v>548</v>
      </c>
      <c r="E598" s="66" t="s">
        <v>247</v>
      </c>
      <c r="F598" s="68"/>
      <c r="G598" s="56">
        <f>G599</f>
        <v>3335.9</v>
      </c>
      <c r="H598" s="98"/>
    </row>
    <row r="599" spans="1:8" s="45" customFormat="1" ht="25.5">
      <c r="A599" s="46" t="s">
        <v>15</v>
      </c>
      <c r="B599" s="68" t="s">
        <v>387</v>
      </c>
      <c r="C599" s="68" t="s">
        <v>537</v>
      </c>
      <c r="D599" s="68" t="s">
        <v>548</v>
      </c>
      <c r="E599" s="66" t="s">
        <v>247</v>
      </c>
      <c r="F599" s="68" t="s">
        <v>30</v>
      </c>
      <c r="G599" s="56">
        <f>G600</f>
        <v>3335.9</v>
      </c>
      <c r="H599" s="98"/>
    </row>
    <row r="600" spans="1:8" s="45" customFormat="1" ht="15.75">
      <c r="A600" s="47" t="s">
        <v>31</v>
      </c>
      <c r="B600" s="68" t="s">
        <v>387</v>
      </c>
      <c r="C600" s="68" t="s">
        <v>537</v>
      </c>
      <c r="D600" s="68" t="s">
        <v>548</v>
      </c>
      <c r="E600" s="66" t="s">
        <v>247</v>
      </c>
      <c r="F600" s="68" t="s">
        <v>32</v>
      </c>
      <c r="G600" s="56">
        <v>3335.9</v>
      </c>
      <c r="H600" s="98"/>
    </row>
    <row r="601" spans="1:8" s="45" customFormat="1" ht="63.75">
      <c r="A601" s="48" t="s">
        <v>26</v>
      </c>
      <c r="B601" s="73" t="s">
        <v>387</v>
      </c>
      <c r="C601" s="73" t="s">
        <v>537</v>
      </c>
      <c r="D601" s="73" t="s">
        <v>548</v>
      </c>
      <c r="E601" s="73" t="s">
        <v>425</v>
      </c>
      <c r="F601" s="73"/>
      <c r="G601" s="56">
        <f>SUM(G602)</f>
        <v>8372.4</v>
      </c>
      <c r="H601" s="98"/>
    </row>
    <row r="602" spans="1:8" s="45" customFormat="1" ht="25.5">
      <c r="A602" s="46" t="s">
        <v>15</v>
      </c>
      <c r="B602" s="73" t="s">
        <v>387</v>
      </c>
      <c r="C602" s="73" t="s">
        <v>537</v>
      </c>
      <c r="D602" s="73" t="s">
        <v>548</v>
      </c>
      <c r="E602" s="73" t="s">
        <v>425</v>
      </c>
      <c r="F602" s="73" t="s">
        <v>30</v>
      </c>
      <c r="G602" s="56">
        <f>SUM(G603)</f>
        <v>8372.4</v>
      </c>
      <c r="H602" s="98"/>
    </row>
    <row r="603" spans="1:8" s="45" customFormat="1" ht="15.75">
      <c r="A603" s="47" t="s">
        <v>31</v>
      </c>
      <c r="B603" s="73" t="s">
        <v>387</v>
      </c>
      <c r="C603" s="73" t="s">
        <v>537</v>
      </c>
      <c r="D603" s="73" t="s">
        <v>548</v>
      </c>
      <c r="E603" s="73" t="s">
        <v>425</v>
      </c>
      <c r="F603" s="73" t="s">
        <v>32</v>
      </c>
      <c r="G603" s="56">
        <v>8372.4</v>
      </c>
      <c r="H603" s="98"/>
    </row>
    <row r="604" spans="1:8" s="45" customFormat="1" ht="25.5">
      <c r="A604" s="47" t="s">
        <v>424</v>
      </c>
      <c r="B604" s="68" t="s">
        <v>387</v>
      </c>
      <c r="C604" s="68" t="s">
        <v>537</v>
      </c>
      <c r="D604" s="68" t="s">
        <v>548</v>
      </c>
      <c r="E604" s="66" t="s">
        <v>238</v>
      </c>
      <c r="F604" s="68"/>
      <c r="G604" s="56">
        <f>SUM(G605)</f>
        <v>5145</v>
      </c>
      <c r="H604" s="98"/>
    </row>
    <row r="605" spans="1:8" s="45" customFormat="1" ht="15.75">
      <c r="A605" s="47" t="s">
        <v>310</v>
      </c>
      <c r="B605" s="68">
        <v>113</v>
      </c>
      <c r="C605" s="68" t="s">
        <v>537</v>
      </c>
      <c r="D605" s="68" t="s">
        <v>548</v>
      </c>
      <c r="E605" s="66" t="s">
        <v>248</v>
      </c>
      <c r="F605" s="68"/>
      <c r="G605" s="56">
        <f>SUM(G606)</f>
        <v>5145</v>
      </c>
      <c r="H605" s="98"/>
    </row>
    <row r="606" spans="1:8" s="45" customFormat="1" ht="25.5">
      <c r="A606" s="46" t="s">
        <v>15</v>
      </c>
      <c r="B606" s="68">
        <v>113</v>
      </c>
      <c r="C606" s="68" t="s">
        <v>537</v>
      </c>
      <c r="D606" s="68" t="s">
        <v>548</v>
      </c>
      <c r="E606" s="66" t="s">
        <v>248</v>
      </c>
      <c r="F606" s="68" t="s">
        <v>30</v>
      </c>
      <c r="G606" s="56">
        <f>SUM(G607)</f>
        <v>5145</v>
      </c>
      <c r="H606" s="98"/>
    </row>
    <row r="607" spans="1:8" s="45" customFormat="1" ht="15.75">
      <c r="A607" s="47" t="s">
        <v>31</v>
      </c>
      <c r="B607" s="68">
        <v>113</v>
      </c>
      <c r="C607" s="68" t="s">
        <v>537</v>
      </c>
      <c r="D607" s="68" t="s">
        <v>548</v>
      </c>
      <c r="E607" s="66" t="s">
        <v>248</v>
      </c>
      <c r="F607" s="68" t="s">
        <v>32</v>
      </c>
      <c r="G607" s="56">
        <v>5145</v>
      </c>
      <c r="H607" s="98"/>
    </row>
    <row r="608" spans="1:8" s="45" customFormat="1" ht="25.5">
      <c r="A608" s="46" t="s">
        <v>307</v>
      </c>
      <c r="B608" s="68">
        <v>113</v>
      </c>
      <c r="C608" s="68" t="s">
        <v>537</v>
      </c>
      <c r="D608" s="68" t="s">
        <v>548</v>
      </c>
      <c r="E608" s="66" t="s">
        <v>308</v>
      </c>
      <c r="F608" s="66"/>
      <c r="G608" s="56">
        <f>SUM(G610)</f>
        <v>10252.4</v>
      </c>
      <c r="H608" s="98"/>
    </row>
    <row r="609" spans="1:8" s="45" customFormat="1" ht="38.25">
      <c r="A609" s="46" t="s">
        <v>211</v>
      </c>
      <c r="B609" s="68">
        <v>113</v>
      </c>
      <c r="C609" s="68" t="s">
        <v>537</v>
      </c>
      <c r="D609" s="68" t="s">
        <v>548</v>
      </c>
      <c r="E609" s="66" t="s">
        <v>235</v>
      </c>
      <c r="F609" s="66"/>
      <c r="G609" s="56">
        <f>SUM(G610)</f>
        <v>10252.4</v>
      </c>
      <c r="H609" s="98"/>
    </row>
    <row r="610" spans="1:8" s="45" customFormat="1" ht="25.5">
      <c r="A610" s="46" t="s">
        <v>15</v>
      </c>
      <c r="B610" s="68">
        <v>113</v>
      </c>
      <c r="C610" s="68" t="s">
        <v>537</v>
      </c>
      <c r="D610" s="68" t="s">
        <v>548</v>
      </c>
      <c r="E610" s="66" t="s">
        <v>235</v>
      </c>
      <c r="F610" s="68" t="s">
        <v>30</v>
      </c>
      <c r="G610" s="56">
        <f>SUM(G611)</f>
        <v>10252.4</v>
      </c>
      <c r="H610" s="98"/>
    </row>
    <row r="611" spans="1:8" s="45" customFormat="1" ht="15.75">
      <c r="A611" s="47" t="s">
        <v>31</v>
      </c>
      <c r="B611" s="68">
        <v>113</v>
      </c>
      <c r="C611" s="68" t="s">
        <v>537</v>
      </c>
      <c r="D611" s="68" t="s">
        <v>548</v>
      </c>
      <c r="E611" s="66" t="s">
        <v>235</v>
      </c>
      <c r="F611" s="68" t="s">
        <v>32</v>
      </c>
      <c r="G611" s="56">
        <v>10252.4</v>
      </c>
      <c r="H611" s="98"/>
    </row>
    <row r="612" spans="1:8" s="45" customFormat="1" ht="25.5">
      <c r="A612" s="47" t="s">
        <v>395</v>
      </c>
      <c r="B612" s="68" t="s">
        <v>387</v>
      </c>
      <c r="C612" s="68" t="s">
        <v>537</v>
      </c>
      <c r="D612" s="68" t="s">
        <v>548</v>
      </c>
      <c r="E612" s="66" t="s">
        <v>236</v>
      </c>
      <c r="F612" s="68"/>
      <c r="G612" s="56">
        <f>SUM(G613)</f>
        <v>340</v>
      </c>
      <c r="H612" s="98"/>
    </row>
    <row r="613" spans="1:8" s="45" customFormat="1" ht="25.5">
      <c r="A613" s="47" t="s">
        <v>224</v>
      </c>
      <c r="B613" s="68">
        <v>113</v>
      </c>
      <c r="C613" s="68" t="s">
        <v>537</v>
      </c>
      <c r="D613" s="68" t="s">
        <v>548</v>
      </c>
      <c r="E613" s="66" t="s">
        <v>239</v>
      </c>
      <c r="F613" s="68"/>
      <c r="G613" s="56">
        <f>SUM(G614)</f>
        <v>340</v>
      </c>
      <c r="H613" s="98"/>
    </row>
    <row r="614" spans="1:8" s="45" customFormat="1" ht="25.5">
      <c r="A614" s="46" t="s">
        <v>15</v>
      </c>
      <c r="B614" s="68">
        <v>113</v>
      </c>
      <c r="C614" s="68" t="s">
        <v>537</v>
      </c>
      <c r="D614" s="68" t="s">
        <v>548</v>
      </c>
      <c r="E614" s="66" t="s">
        <v>239</v>
      </c>
      <c r="F614" s="68" t="s">
        <v>30</v>
      </c>
      <c r="G614" s="56">
        <f>SUM(G615)</f>
        <v>340</v>
      </c>
      <c r="H614" s="98"/>
    </row>
    <row r="615" spans="1:8" s="45" customFormat="1" ht="15.75">
      <c r="A615" s="47" t="s">
        <v>31</v>
      </c>
      <c r="B615" s="68">
        <v>113</v>
      </c>
      <c r="C615" s="68" t="s">
        <v>537</v>
      </c>
      <c r="D615" s="68" t="s">
        <v>548</v>
      </c>
      <c r="E615" s="66" t="s">
        <v>239</v>
      </c>
      <c r="F615" s="68" t="s">
        <v>32</v>
      </c>
      <c r="G615" s="56">
        <v>340</v>
      </c>
      <c r="H615" s="98"/>
    </row>
    <row r="616" spans="1:8" s="45" customFormat="1" ht="25.5">
      <c r="A616" s="47" t="s">
        <v>108</v>
      </c>
      <c r="B616" s="68" t="s">
        <v>387</v>
      </c>
      <c r="C616" s="68" t="s">
        <v>537</v>
      </c>
      <c r="D616" s="68" t="s">
        <v>548</v>
      </c>
      <c r="E616" s="66" t="s">
        <v>331</v>
      </c>
      <c r="F616" s="68"/>
      <c r="G616" s="56">
        <f>SUM(G617)</f>
        <v>1000</v>
      </c>
      <c r="H616" s="98"/>
    </row>
    <row r="617" spans="1:8" s="45" customFormat="1" ht="15.75">
      <c r="A617" s="47" t="s">
        <v>310</v>
      </c>
      <c r="B617" s="68" t="s">
        <v>387</v>
      </c>
      <c r="C617" s="68" t="s">
        <v>537</v>
      </c>
      <c r="D617" s="68" t="s">
        <v>548</v>
      </c>
      <c r="E617" s="66" t="s">
        <v>330</v>
      </c>
      <c r="F617" s="68"/>
      <c r="G617" s="56">
        <f>SUM(G618)</f>
        <v>1000</v>
      </c>
      <c r="H617" s="98"/>
    </row>
    <row r="618" spans="1:8" s="45" customFormat="1" ht="25.5">
      <c r="A618" s="46" t="s">
        <v>15</v>
      </c>
      <c r="B618" s="68">
        <v>113</v>
      </c>
      <c r="C618" s="68" t="s">
        <v>537</v>
      </c>
      <c r="D618" s="68" t="s">
        <v>548</v>
      </c>
      <c r="E618" s="66" t="s">
        <v>330</v>
      </c>
      <c r="F618" s="68" t="s">
        <v>30</v>
      </c>
      <c r="G618" s="56">
        <f>SUM(G619)</f>
        <v>1000</v>
      </c>
      <c r="H618" s="98"/>
    </row>
    <row r="619" spans="1:8" s="45" customFormat="1" ht="15.75">
      <c r="A619" s="47" t="s">
        <v>31</v>
      </c>
      <c r="B619" s="68">
        <v>113</v>
      </c>
      <c r="C619" s="68" t="s">
        <v>537</v>
      </c>
      <c r="D619" s="68" t="s">
        <v>548</v>
      </c>
      <c r="E619" s="66" t="s">
        <v>330</v>
      </c>
      <c r="F619" s="68" t="s">
        <v>32</v>
      </c>
      <c r="G619" s="56">
        <v>1000</v>
      </c>
      <c r="H619" s="98"/>
    </row>
    <row r="620" spans="1:8" s="45" customFormat="1" ht="38.25">
      <c r="A620" s="47" t="s">
        <v>73</v>
      </c>
      <c r="B620" s="68" t="s">
        <v>387</v>
      </c>
      <c r="C620" s="68" t="s">
        <v>537</v>
      </c>
      <c r="D620" s="68" t="s">
        <v>548</v>
      </c>
      <c r="E620" s="66" t="s">
        <v>67</v>
      </c>
      <c r="F620" s="68"/>
      <c r="G620" s="56">
        <f>SUM(G621+G624+G627)</f>
        <v>1816.2</v>
      </c>
      <c r="H620" s="98"/>
    </row>
    <row r="621" spans="1:8" s="45" customFormat="1" ht="51">
      <c r="A621" s="47" t="s">
        <v>71</v>
      </c>
      <c r="B621" s="68" t="s">
        <v>387</v>
      </c>
      <c r="C621" s="68" t="s">
        <v>537</v>
      </c>
      <c r="D621" s="68" t="s">
        <v>548</v>
      </c>
      <c r="E621" s="66" t="s">
        <v>68</v>
      </c>
      <c r="F621" s="68"/>
      <c r="G621" s="56">
        <f>SUM(G622)</f>
        <v>1642.6</v>
      </c>
      <c r="H621" s="98"/>
    </row>
    <row r="622" spans="1:8" s="45" customFormat="1" ht="25.5">
      <c r="A622" s="46" t="s">
        <v>15</v>
      </c>
      <c r="B622" s="68" t="s">
        <v>387</v>
      </c>
      <c r="C622" s="68" t="s">
        <v>537</v>
      </c>
      <c r="D622" s="68" t="s">
        <v>548</v>
      </c>
      <c r="E622" s="66" t="s">
        <v>68</v>
      </c>
      <c r="F622" s="68" t="s">
        <v>30</v>
      </c>
      <c r="G622" s="56">
        <f>SUM(G623)</f>
        <v>1642.6</v>
      </c>
      <c r="H622" s="98"/>
    </row>
    <row r="623" spans="1:8" s="45" customFormat="1" ht="15.75">
      <c r="A623" s="47" t="s">
        <v>31</v>
      </c>
      <c r="B623" s="68" t="s">
        <v>387</v>
      </c>
      <c r="C623" s="68" t="s">
        <v>537</v>
      </c>
      <c r="D623" s="68" t="s">
        <v>548</v>
      </c>
      <c r="E623" s="66" t="s">
        <v>68</v>
      </c>
      <c r="F623" s="68" t="s">
        <v>32</v>
      </c>
      <c r="G623" s="56">
        <v>1642.6</v>
      </c>
      <c r="H623" s="98"/>
    </row>
    <row r="624" spans="1:8" s="45" customFormat="1" ht="51">
      <c r="A624" s="47" t="s">
        <v>75</v>
      </c>
      <c r="B624" s="68" t="s">
        <v>387</v>
      </c>
      <c r="C624" s="68" t="s">
        <v>537</v>
      </c>
      <c r="D624" s="68" t="s">
        <v>548</v>
      </c>
      <c r="E624" s="66" t="s">
        <v>74</v>
      </c>
      <c r="F624" s="68"/>
      <c r="G624" s="56">
        <f>SUM(G625)</f>
        <v>157.4</v>
      </c>
      <c r="H624" s="98"/>
    </row>
    <row r="625" spans="1:8" s="45" customFormat="1" ht="25.5">
      <c r="A625" s="46" t="s">
        <v>15</v>
      </c>
      <c r="B625" s="68" t="s">
        <v>387</v>
      </c>
      <c r="C625" s="68" t="s">
        <v>537</v>
      </c>
      <c r="D625" s="68" t="s">
        <v>548</v>
      </c>
      <c r="E625" s="66" t="s">
        <v>74</v>
      </c>
      <c r="F625" s="68" t="s">
        <v>30</v>
      </c>
      <c r="G625" s="56">
        <f>SUM(G626)</f>
        <v>157.4</v>
      </c>
      <c r="H625" s="98"/>
    </row>
    <row r="626" spans="1:8" s="45" customFormat="1" ht="15.75">
      <c r="A626" s="47" t="s">
        <v>31</v>
      </c>
      <c r="B626" s="68" t="s">
        <v>387</v>
      </c>
      <c r="C626" s="68" t="s">
        <v>537</v>
      </c>
      <c r="D626" s="68" t="s">
        <v>548</v>
      </c>
      <c r="E626" s="66" t="s">
        <v>74</v>
      </c>
      <c r="F626" s="68" t="s">
        <v>32</v>
      </c>
      <c r="G626" s="56">
        <v>157.4</v>
      </c>
      <c r="H626" s="98"/>
    </row>
    <row r="627" spans="1:8" s="45" customFormat="1" ht="51">
      <c r="A627" s="47" t="s">
        <v>72</v>
      </c>
      <c r="B627" s="68" t="s">
        <v>387</v>
      </c>
      <c r="C627" s="68" t="s">
        <v>537</v>
      </c>
      <c r="D627" s="68" t="s">
        <v>548</v>
      </c>
      <c r="E627" s="66" t="s">
        <v>69</v>
      </c>
      <c r="F627" s="68"/>
      <c r="G627" s="56">
        <f>SUM(G628)</f>
        <v>16.2</v>
      </c>
      <c r="H627" s="98"/>
    </row>
    <row r="628" spans="1:8" s="45" customFormat="1" ht="25.5">
      <c r="A628" s="46" t="s">
        <v>15</v>
      </c>
      <c r="B628" s="68" t="s">
        <v>387</v>
      </c>
      <c r="C628" s="68" t="s">
        <v>537</v>
      </c>
      <c r="D628" s="68" t="s">
        <v>548</v>
      </c>
      <c r="E628" s="66" t="s">
        <v>69</v>
      </c>
      <c r="F628" s="68" t="s">
        <v>30</v>
      </c>
      <c r="G628" s="56">
        <f>SUM(G629)</f>
        <v>16.2</v>
      </c>
      <c r="H628" s="98"/>
    </row>
    <row r="629" spans="1:8" s="45" customFormat="1" ht="15.75">
      <c r="A629" s="47" t="s">
        <v>31</v>
      </c>
      <c r="B629" s="68" t="s">
        <v>387</v>
      </c>
      <c r="C629" s="68" t="s">
        <v>537</v>
      </c>
      <c r="D629" s="68" t="s">
        <v>548</v>
      </c>
      <c r="E629" s="66" t="s">
        <v>69</v>
      </c>
      <c r="F629" s="68" t="s">
        <v>32</v>
      </c>
      <c r="G629" s="56">
        <v>16.2</v>
      </c>
      <c r="H629" s="98"/>
    </row>
    <row r="630" spans="1:8" ht="15.75">
      <c r="A630" s="46" t="s">
        <v>529</v>
      </c>
      <c r="B630" s="68">
        <v>113</v>
      </c>
      <c r="C630" s="68" t="s">
        <v>537</v>
      </c>
      <c r="D630" s="68" t="s">
        <v>537</v>
      </c>
      <c r="E630" s="68"/>
      <c r="F630" s="68"/>
      <c r="G630" s="56">
        <f>SUM(G631+G636)</f>
        <v>2228.6</v>
      </c>
      <c r="H630" s="98"/>
    </row>
    <row r="631" spans="1:8" ht="15.75">
      <c r="A631" s="46" t="s">
        <v>3</v>
      </c>
      <c r="B631" s="68" t="s">
        <v>387</v>
      </c>
      <c r="C631" s="68" t="s">
        <v>537</v>
      </c>
      <c r="D631" s="68" t="s">
        <v>537</v>
      </c>
      <c r="E631" s="66" t="s">
        <v>170</v>
      </c>
      <c r="F631" s="68"/>
      <c r="G631" s="56">
        <f>SUM(G632)</f>
        <v>259.6</v>
      </c>
      <c r="H631" s="98"/>
    </row>
    <row r="632" spans="1:8" ht="25.5">
      <c r="A632" s="46" t="s">
        <v>294</v>
      </c>
      <c r="B632" s="68" t="s">
        <v>387</v>
      </c>
      <c r="C632" s="68" t="s">
        <v>537</v>
      </c>
      <c r="D632" s="68" t="s">
        <v>537</v>
      </c>
      <c r="E632" s="66" t="s">
        <v>295</v>
      </c>
      <c r="F632" s="66"/>
      <c r="G632" s="56">
        <f>SUM(G633)</f>
        <v>259.6</v>
      </c>
      <c r="H632" s="98"/>
    </row>
    <row r="633" spans="1:8" ht="38.25">
      <c r="A633" s="46" t="s">
        <v>460</v>
      </c>
      <c r="B633" s="68" t="s">
        <v>387</v>
      </c>
      <c r="C633" s="68" t="s">
        <v>537</v>
      </c>
      <c r="D633" s="68" t="s">
        <v>537</v>
      </c>
      <c r="E633" s="66" t="s">
        <v>461</v>
      </c>
      <c r="F633" s="66"/>
      <c r="G633" s="56">
        <f>SUM(G634)</f>
        <v>259.6</v>
      </c>
      <c r="H633" s="98"/>
    </row>
    <row r="634" spans="1:8" ht="25.5">
      <c r="A634" s="46" t="s">
        <v>15</v>
      </c>
      <c r="B634" s="68" t="s">
        <v>387</v>
      </c>
      <c r="C634" s="68" t="s">
        <v>537</v>
      </c>
      <c r="D634" s="68" t="s">
        <v>537</v>
      </c>
      <c r="E634" s="66" t="s">
        <v>461</v>
      </c>
      <c r="F634" s="66" t="s">
        <v>30</v>
      </c>
      <c r="G634" s="56">
        <f>SUM(G635)</f>
        <v>259.6</v>
      </c>
      <c r="H634" s="98"/>
    </row>
    <row r="635" spans="1:8" ht="15.75">
      <c r="A635" s="47" t="s">
        <v>31</v>
      </c>
      <c r="B635" s="68" t="s">
        <v>387</v>
      </c>
      <c r="C635" s="68" t="s">
        <v>537</v>
      </c>
      <c r="D635" s="68" t="s">
        <v>537</v>
      </c>
      <c r="E635" s="66" t="s">
        <v>461</v>
      </c>
      <c r="F635" s="66" t="s">
        <v>32</v>
      </c>
      <c r="G635" s="56">
        <v>259.6</v>
      </c>
      <c r="H635" s="98"/>
    </row>
    <row r="636" spans="1:8" ht="25.5">
      <c r="A636" s="46" t="s">
        <v>135</v>
      </c>
      <c r="B636" s="68">
        <v>113</v>
      </c>
      <c r="C636" s="68" t="s">
        <v>537</v>
      </c>
      <c r="D636" s="68" t="s">
        <v>537</v>
      </c>
      <c r="E636" s="66" t="s">
        <v>229</v>
      </c>
      <c r="F636" s="68"/>
      <c r="G636" s="56">
        <f>SUM(G637)</f>
        <v>1969</v>
      </c>
      <c r="H636" s="98"/>
    </row>
    <row r="637" spans="1:8" ht="25.5">
      <c r="A637" s="46" t="s">
        <v>137</v>
      </c>
      <c r="B637" s="68">
        <v>113</v>
      </c>
      <c r="C637" s="68" t="s">
        <v>537</v>
      </c>
      <c r="D637" s="68" t="s">
        <v>537</v>
      </c>
      <c r="E637" s="66" t="s">
        <v>233</v>
      </c>
      <c r="F637" s="68"/>
      <c r="G637" s="56">
        <f>SUM(G638)</f>
        <v>1969</v>
      </c>
      <c r="H637" s="98"/>
    </row>
    <row r="638" spans="1:8" ht="25.5">
      <c r="A638" s="47" t="s">
        <v>395</v>
      </c>
      <c r="B638" s="68">
        <v>113</v>
      </c>
      <c r="C638" s="68" t="s">
        <v>537</v>
      </c>
      <c r="D638" s="68" t="s">
        <v>537</v>
      </c>
      <c r="E638" s="66" t="s">
        <v>236</v>
      </c>
      <c r="F638" s="68"/>
      <c r="G638" s="56">
        <f>SUM(G639)</f>
        <v>1969</v>
      </c>
      <c r="H638" s="98"/>
    </row>
    <row r="639" spans="1:8" ht="25.5">
      <c r="A639" s="47" t="s">
        <v>241</v>
      </c>
      <c r="B639" s="68">
        <v>113</v>
      </c>
      <c r="C639" s="68" t="s">
        <v>537</v>
      </c>
      <c r="D639" s="68" t="s">
        <v>537</v>
      </c>
      <c r="E639" s="66" t="s">
        <v>242</v>
      </c>
      <c r="F639" s="68"/>
      <c r="G639" s="56">
        <f>SUM(G640)</f>
        <v>1969</v>
      </c>
      <c r="H639" s="98"/>
    </row>
    <row r="640" spans="1:8" ht="25.5">
      <c r="A640" s="46" t="s">
        <v>15</v>
      </c>
      <c r="B640" s="68">
        <v>113</v>
      </c>
      <c r="C640" s="68" t="s">
        <v>537</v>
      </c>
      <c r="D640" s="68" t="s">
        <v>537</v>
      </c>
      <c r="E640" s="66" t="s">
        <v>242</v>
      </c>
      <c r="F640" s="68" t="s">
        <v>30</v>
      </c>
      <c r="G640" s="56">
        <f>SUM(G641)</f>
        <v>1969</v>
      </c>
      <c r="H640" s="98"/>
    </row>
    <row r="641" spans="1:8" ht="15.75">
      <c r="A641" s="47" t="s">
        <v>31</v>
      </c>
      <c r="B641" s="66" t="s">
        <v>387</v>
      </c>
      <c r="C641" s="68" t="s">
        <v>537</v>
      </c>
      <c r="D641" s="68" t="s">
        <v>537</v>
      </c>
      <c r="E641" s="66" t="s">
        <v>242</v>
      </c>
      <c r="F641" s="68" t="s">
        <v>32</v>
      </c>
      <c r="G641" s="56">
        <v>1969</v>
      </c>
      <c r="H641" s="98"/>
    </row>
    <row r="642" spans="1:8" ht="15.75">
      <c r="A642" s="46" t="s">
        <v>530</v>
      </c>
      <c r="B642" s="68">
        <v>113</v>
      </c>
      <c r="C642" s="68" t="s">
        <v>537</v>
      </c>
      <c r="D642" s="68" t="s">
        <v>547</v>
      </c>
      <c r="E642" s="68"/>
      <c r="F642" s="68"/>
      <c r="G642" s="56">
        <f>SUM(G643+G655+G665+G676)</f>
        <v>15616.8</v>
      </c>
      <c r="H642" s="98"/>
    </row>
    <row r="643" spans="1:8" ht="15.75">
      <c r="A643" s="46" t="s">
        <v>7</v>
      </c>
      <c r="B643" s="68" t="s">
        <v>387</v>
      </c>
      <c r="C643" s="68" t="s">
        <v>537</v>
      </c>
      <c r="D643" s="68" t="s">
        <v>547</v>
      </c>
      <c r="E643" s="68" t="s">
        <v>180</v>
      </c>
      <c r="F643" s="69"/>
      <c r="G643" s="57">
        <f>SUM(G644)</f>
        <v>770.4</v>
      </c>
      <c r="H643" s="99"/>
    </row>
    <row r="644" spans="1:8" ht="38.25">
      <c r="A644" s="46" t="s">
        <v>0</v>
      </c>
      <c r="B644" s="68" t="s">
        <v>387</v>
      </c>
      <c r="C644" s="68" t="s">
        <v>537</v>
      </c>
      <c r="D644" s="68" t="s">
        <v>547</v>
      </c>
      <c r="E644" s="68" t="s">
        <v>165</v>
      </c>
      <c r="F644" s="68"/>
      <c r="G644" s="57">
        <f>SUM(G645+G650)</f>
        <v>770.4</v>
      </c>
      <c r="H644" s="99"/>
    </row>
    <row r="645" spans="1:8" ht="127.5">
      <c r="A645" s="48" t="s">
        <v>28</v>
      </c>
      <c r="B645" s="68" t="s">
        <v>387</v>
      </c>
      <c r="C645" s="68" t="s">
        <v>537</v>
      </c>
      <c r="D645" s="68" t="s">
        <v>547</v>
      </c>
      <c r="E645" s="68" t="s">
        <v>250</v>
      </c>
      <c r="F645" s="69"/>
      <c r="G645" s="57">
        <f>G646+G648</f>
        <v>436.9</v>
      </c>
      <c r="H645" s="99"/>
    </row>
    <row r="646" spans="1:8" ht="51">
      <c r="A646" s="47" t="s">
        <v>33</v>
      </c>
      <c r="B646" s="68" t="s">
        <v>387</v>
      </c>
      <c r="C646" s="68" t="s">
        <v>537</v>
      </c>
      <c r="D646" s="68" t="s">
        <v>547</v>
      </c>
      <c r="E646" s="68" t="s">
        <v>250</v>
      </c>
      <c r="F646" s="68" t="s">
        <v>34</v>
      </c>
      <c r="G646" s="57">
        <f>G647</f>
        <v>391.9</v>
      </c>
      <c r="H646" s="99"/>
    </row>
    <row r="647" spans="1:8" ht="15.75">
      <c r="A647" s="47" t="s">
        <v>101</v>
      </c>
      <c r="B647" s="68" t="s">
        <v>387</v>
      </c>
      <c r="C647" s="68" t="s">
        <v>537</v>
      </c>
      <c r="D647" s="68" t="s">
        <v>547</v>
      </c>
      <c r="E647" s="68" t="s">
        <v>250</v>
      </c>
      <c r="F647" s="68" t="s">
        <v>87</v>
      </c>
      <c r="G647" s="57">
        <v>391.9</v>
      </c>
      <c r="H647" s="99"/>
    </row>
    <row r="648" spans="1:8" ht="25.5">
      <c r="A648" s="47" t="s">
        <v>78</v>
      </c>
      <c r="B648" s="68" t="s">
        <v>387</v>
      </c>
      <c r="C648" s="68" t="s">
        <v>537</v>
      </c>
      <c r="D648" s="68" t="s">
        <v>547</v>
      </c>
      <c r="E648" s="68" t="s">
        <v>250</v>
      </c>
      <c r="F648" s="68" t="s">
        <v>79</v>
      </c>
      <c r="G648" s="57">
        <f>G649</f>
        <v>45</v>
      </c>
      <c r="H648" s="99"/>
    </row>
    <row r="649" spans="1:8" ht="25.5">
      <c r="A649" s="47" t="s">
        <v>81</v>
      </c>
      <c r="B649" s="68" t="s">
        <v>387</v>
      </c>
      <c r="C649" s="68" t="s">
        <v>537</v>
      </c>
      <c r="D649" s="68" t="s">
        <v>547</v>
      </c>
      <c r="E649" s="68" t="s">
        <v>250</v>
      </c>
      <c r="F649" s="68" t="s">
        <v>80</v>
      </c>
      <c r="G649" s="57">
        <v>45</v>
      </c>
      <c r="H649" s="99"/>
    </row>
    <row r="650" spans="1:8" ht="63.75">
      <c r="A650" s="48" t="s">
        <v>27</v>
      </c>
      <c r="B650" s="68" t="s">
        <v>387</v>
      </c>
      <c r="C650" s="68" t="s">
        <v>537</v>
      </c>
      <c r="D650" s="68" t="s">
        <v>547</v>
      </c>
      <c r="E650" s="68" t="s">
        <v>249</v>
      </c>
      <c r="F650" s="69"/>
      <c r="G650" s="57">
        <f>SUM(G651+G653)</f>
        <v>333.5</v>
      </c>
      <c r="H650" s="99"/>
    </row>
    <row r="651" spans="1:8" ht="51">
      <c r="A651" s="47" t="s">
        <v>33</v>
      </c>
      <c r="B651" s="68" t="s">
        <v>387</v>
      </c>
      <c r="C651" s="68" t="s">
        <v>537</v>
      </c>
      <c r="D651" s="68" t="s">
        <v>547</v>
      </c>
      <c r="E651" s="68" t="s">
        <v>249</v>
      </c>
      <c r="F651" s="68" t="s">
        <v>34</v>
      </c>
      <c r="G651" s="57">
        <f>G652</f>
        <v>272.2</v>
      </c>
      <c r="H651" s="99"/>
    </row>
    <row r="652" spans="1:8" ht="15.75">
      <c r="A652" s="47" t="s">
        <v>101</v>
      </c>
      <c r="B652" s="68" t="s">
        <v>387</v>
      </c>
      <c r="C652" s="68" t="s">
        <v>537</v>
      </c>
      <c r="D652" s="68" t="s">
        <v>547</v>
      </c>
      <c r="E652" s="68" t="s">
        <v>249</v>
      </c>
      <c r="F652" s="68" t="s">
        <v>87</v>
      </c>
      <c r="G652" s="57">
        <v>272.2</v>
      </c>
      <c r="H652" s="99"/>
    </row>
    <row r="653" spans="1:8" ht="25.5">
      <c r="A653" s="47" t="s">
        <v>78</v>
      </c>
      <c r="B653" s="68" t="s">
        <v>387</v>
      </c>
      <c r="C653" s="68" t="s">
        <v>537</v>
      </c>
      <c r="D653" s="68" t="s">
        <v>547</v>
      </c>
      <c r="E653" s="68" t="s">
        <v>249</v>
      </c>
      <c r="F653" s="68" t="s">
        <v>79</v>
      </c>
      <c r="G653" s="57">
        <f>G654</f>
        <v>61.3</v>
      </c>
      <c r="H653" s="99"/>
    </row>
    <row r="654" spans="1:8" ht="25.5">
      <c r="A654" s="47" t="s">
        <v>81</v>
      </c>
      <c r="B654" s="68" t="s">
        <v>387</v>
      </c>
      <c r="C654" s="68" t="s">
        <v>537</v>
      </c>
      <c r="D654" s="68" t="s">
        <v>547</v>
      </c>
      <c r="E654" s="68" t="s">
        <v>249</v>
      </c>
      <c r="F654" s="68" t="s">
        <v>80</v>
      </c>
      <c r="G654" s="57">
        <v>61.3</v>
      </c>
      <c r="H654" s="99"/>
    </row>
    <row r="655" spans="1:8" ht="15.75">
      <c r="A655" s="47" t="s">
        <v>526</v>
      </c>
      <c r="B655" s="66" t="s">
        <v>387</v>
      </c>
      <c r="C655" s="66" t="s">
        <v>537</v>
      </c>
      <c r="D655" s="66" t="s">
        <v>547</v>
      </c>
      <c r="E655" s="66" t="s">
        <v>158</v>
      </c>
      <c r="F655" s="66"/>
      <c r="G655" s="56">
        <f>SUM(G656)</f>
        <v>1506.1</v>
      </c>
      <c r="H655" s="98"/>
    </row>
    <row r="656" spans="1:8" ht="25.5">
      <c r="A656" s="47" t="s">
        <v>17</v>
      </c>
      <c r="B656" s="66" t="s">
        <v>387</v>
      </c>
      <c r="C656" s="66" t="s">
        <v>537</v>
      </c>
      <c r="D656" s="66" t="s">
        <v>547</v>
      </c>
      <c r="E656" s="66" t="s">
        <v>159</v>
      </c>
      <c r="F656" s="66"/>
      <c r="G656" s="56">
        <f>SUM(G657)</f>
        <v>1506.1</v>
      </c>
      <c r="H656" s="98"/>
    </row>
    <row r="657" spans="1:8" ht="15.75">
      <c r="A657" s="47" t="s">
        <v>16</v>
      </c>
      <c r="B657" s="66" t="s">
        <v>387</v>
      </c>
      <c r="C657" s="66" t="s">
        <v>537</v>
      </c>
      <c r="D657" s="66" t="s">
        <v>547</v>
      </c>
      <c r="E657" s="66" t="s">
        <v>161</v>
      </c>
      <c r="F657" s="66"/>
      <c r="G657" s="57">
        <f>G658</f>
        <v>1506.1</v>
      </c>
      <c r="H657" s="99"/>
    </row>
    <row r="658" spans="1:8" ht="25.5">
      <c r="A658" s="47" t="s">
        <v>385</v>
      </c>
      <c r="B658" s="66" t="s">
        <v>387</v>
      </c>
      <c r="C658" s="66" t="s">
        <v>537</v>
      </c>
      <c r="D658" s="66" t="s">
        <v>547</v>
      </c>
      <c r="E658" s="66" t="s">
        <v>162</v>
      </c>
      <c r="F658" s="66"/>
      <c r="G658" s="57">
        <f>G659+G661+G663</f>
        <v>1506.1</v>
      </c>
      <c r="H658" s="99"/>
    </row>
    <row r="659" spans="1:8" ht="51">
      <c r="A659" s="47" t="s">
        <v>117</v>
      </c>
      <c r="B659" s="66" t="s">
        <v>387</v>
      </c>
      <c r="C659" s="66" t="s">
        <v>537</v>
      </c>
      <c r="D659" s="66" t="s">
        <v>547</v>
      </c>
      <c r="E659" s="66" t="s">
        <v>162</v>
      </c>
      <c r="F659" s="66" t="s">
        <v>34</v>
      </c>
      <c r="G659" s="57">
        <f>G660</f>
        <v>1430.8</v>
      </c>
      <c r="H659" s="99"/>
    </row>
    <row r="660" spans="1:8" ht="25.5">
      <c r="A660" s="47" t="s">
        <v>77</v>
      </c>
      <c r="B660" s="66" t="s">
        <v>387</v>
      </c>
      <c r="C660" s="66" t="s">
        <v>537</v>
      </c>
      <c r="D660" s="66" t="s">
        <v>547</v>
      </c>
      <c r="E660" s="66" t="s">
        <v>162</v>
      </c>
      <c r="F660" s="66" t="s">
        <v>76</v>
      </c>
      <c r="G660" s="56">
        <v>1430.8</v>
      </c>
      <c r="H660" s="98"/>
    </row>
    <row r="661" spans="1:8" ht="25.5">
      <c r="A661" s="47" t="s">
        <v>78</v>
      </c>
      <c r="B661" s="66" t="s">
        <v>387</v>
      </c>
      <c r="C661" s="66" t="s">
        <v>537</v>
      </c>
      <c r="D661" s="66" t="s">
        <v>547</v>
      </c>
      <c r="E661" s="66" t="s">
        <v>162</v>
      </c>
      <c r="F661" s="66" t="s">
        <v>79</v>
      </c>
      <c r="G661" s="57">
        <f>G662</f>
        <v>75.2</v>
      </c>
      <c r="H661" s="99"/>
    </row>
    <row r="662" spans="1:8" ht="25.5">
      <c r="A662" s="47" t="s">
        <v>81</v>
      </c>
      <c r="B662" s="66" t="s">
        <v>387</v>
      </c>
      <c r="C662" s="66" t="s">
        <v>537</v>
      </c>
      <c r="D662" s="66" t="s">
        <v>547</v>
      </c>
      <c r="E662" s="66" t="s">
        <v>162</v>
      </c>
      <c r="F662" s="66" t="s">
        <v>80</v>
      </c>
      <c r="G662" s="56">
        <v>75.2</v>
      </c>
      <c r="H662" s="98"/>
    </row>
    <row r="663" spans="1:8" ht="15.75">
      <c r="A663" s="47" t="s">
        <v>82</v>
      </c>
      <c r="B663" s="66" t="s">
        <v>387</v>
      </c>
      <c r="C663" s="66" t="s">
        <v>537</v>
      </c>
      <c r="D663" s="66" t="s">
        <v>547</v>
      </c>
      <c r="E663" s="66" t="s">
        <v>162</v>
      </c>
      <c r="F663" s="66" t="s">
        <v>84</v>
      </c>
      <c r="G663" s="56">
        <f>G664</f>
        <v>0.1</v>
      </c>
      <c r="H663" s="98"/>
    </row>
    <row r="664" spans="1:8" ht="15.75">
      <c r="A664" s="47" t="s">
        <v>83</v>
      </c>
      <c r="B664" s="66" t="s">
        <v>387</v>
      </c>
      <c r="C664" s="66" t="s">
        <v>537</v>
      </c>
      <c r="D664" s="66" t="s">
        <v>547</v>
      </c>
      <c r="E664" s="66" t="s">
        <v>162</v>
      </c>
      <c r="F664" s="66" t="s">
        <v>85</v>
      </c>
      <c r="G664" s="56">
        <v>0.1</v>
      </c>
      <c r="H664" s="98"/>
    </row>
    <row r="665" spans="1:8" ht="25.5">
      <c r="A665" s="47" t="s">
        <v>149</v>
      </c>
      <c r="B665" s="66" t="s">
        <v>387</v>
      </c>
      <c r="C665" s="66" t="s">
        <v>537</v>
      </c>
      <c r="D665" s="66" t="s">
        <v>547</v>
      </c>
      <c r="E665" s="66" t="s">
        <v>173</v>
      </c>
      <c r="F665" s="66"/>
      <c r="G665" s="57">
        <f>SUM(G666)+G673</f>
        <v>13196.3</v>
      </c>
      <c r="H665" s="99"/>
    </row>
    <row r="666" spans="1:8" ht="25.5">
      <c r="A666" s="47" t="s">
        <v>5</v>
      </c>
      <c r="B666" s="66" t="s">
        <v>387</v>
      </c>
      <c r="C666" s="66" t="s">
        <v>537</v>
      </c>
      <c r="D666" s="66" t="s">
        <v>547</v>
      </c>
      <c r="E666" s="66" t="s">
        <v>174</v>
      </c>
      <c r="F666" s="66"/>
      <c r="G666" s="56">
        <f>SUM(G667+G669+G671)</f>
        <v>13168.699999999999</v>
      </c>
      <c r="H666" s="98"/>
    </row>
    <row r="667" spans="1:8" ht="51">
      <c r="A667" s="47" t="s">
        <v>117</v>
      </c>
      <c r="B667" s="66" t="s">
        <v>387</v>
      </c>
      <c r="C667" s="66" t="s">
        <v>537</v>
      </c>
      <c r="D667" s="66" t="s">
        <v>547</v>
      </c>
      <c r="E667" s="66" t="s">
        <v>174</v>
      </c>
      <c r="F667" s="66" t="s">
        <v>34</v>
      </c>
      <c r="G667" s="57">
        <f>G668</f>
        <v>10236.1</v>
      </c>
      <c r="H667" s="99"/>
    </row>
    <row r="668" spans="1:8" ht="15.75">
      <c r="A668" s="47" t="s">
        <v>101</v>
      </c>
      <c r="B668" s="66" t="s">
        <v>387</v>
      </c>
      <c r="C668" s="66" t="s">
        <v>537</v>
      </c>
      <c r="D668" s="66" t="s">
        <v>547</v>
      </c>
      <c r="E668" s="66" t="s">
        <v>174</v>
      </c>
      <c r="F668" s="66" t="s">
        <v>87</v>
      </c>
      <c r="G668" s="56">
        <v>10236.1</v>
      </c>
      <c r="H668" s="98"/>
    </row>
    <row r="669" spans="1:8" ht="25.5">
      <c r="A669" s="47" t="s">
        <v>78</v>
      </c>
      <c r="B669" s="66" t="s">
        <v>387</v>
      </c>
      <c r="C669" s="66" t="s">
        <v>537</v>
      </c>
      <c r="D669" s="66" t="s">
        <v>547</v>
      </c>
      <c r="E669" s="66" t="s">
        <v>174</v>
      </c>
      <c r="F669" s="66" t="s">
        <v>79</v>
      </c>
      <c r="G669" s="57">
        <f>G670</f>
        <v>2932.2</v>
      </c>
      <c r="H669" s="99"/>
    </row>
    <row r="670" spans="1:8" ht="25.5">
      <c r="A670" s="47" t="s">
        <v>81</v>
      </c>
      <c r="B670" s="66" t="s">
        <v>387</v>
      </c>
      <c r="C670" s="66" t="s">
        <v>537</v>
      </c>
      <c r="D670" s="66" t="s">
        <v>547</v>
      </c>
      <c r="E670" s="66" t="s">
        <v>174</v>
      </c>
      <c r="F670" s="66" t="s">
        <v>80</v>
      </c>
      <c r="G670" s="56">
        <v>2932.2</v>
      </c>
      <c r="H670" s="98"/>
    </row>
    <row r="671" spans="1:8" ht="15.75">
      <c r="A671" s="47" t="s">
        <v>82</v>
      </c>
      <c r="B671" s="66" t="s">
        <v>387</v>
      </c>
      <c r="C671" s="66" t="s">
        <v>537</v>
      </c>
      <c r="D671" s="66" t="s">
        <v>547</v>
      </c>
      <c r="E671" s="66" t="s">
        <v>174</v>
      </c>
      <c r="F671" s="66" t="s">
        <v>84</v>
      </c>
      <c r="G671" s="56">
        <f>G672</f>
        <v>0.4</v>
      </c>
      <c r="H671" s="98"/>
    </row>
    <row r="672" spans="1:8" ht="15.75">
      <c r="A672" s="47" t="s">
        <v>83</v>
      </c>
      <c r="B672" s="66" t="s">
        <v>387</v>
      </c>
      <c r="C672" s="66" t="s">
        <v>537</v>
      </c>
      <c r="D672" s="66" t="s">
        <v>547</v>
      </c>
      <c r="E672" s="66" t="s">
        <v>174</v>
      </c>
      <c r="F672" s="66" t="s">
        <v>85</v>
      </c>
      <c r="G672" s="56">
        <v>0.4</v>
      </c>
      <c r="H672" s="98"/>
    </row>
    <row r="673" spans="1:8" ht="38.25">
      <c r="A673" s="47" t="s">
        <v>6</v>
      </c>
      <c r="B673" s="66" t="s">
        <v>387</v>
      </c>
      <c r="C673" s="66" t="s">
        <v>537</v>
      </c>
      <c r="D673" s="66" t="s">
        <v>547</v>
      </c>
      <c r="E673" s="66" t="s">
        <v>175</v>
      </c>
      <c r="F673" s="66"/>
      <c r="G673" s="57">
        <f>G674</f>
        <v>27.6</v>
      </c>
      <c r="H673" s="99"/>
    </row>
    <row r="674" spans="1:8" ht="15.75">
      <c r="A674" s="47" t="s">
        <v>82</v>
      </c>
      <c r="B674" s="66" t="s">
        <v>387</v>
      </c>
      <c r="C674" s="66" t="s">
        <v>537</v>
      </c>
      <c r="D674" s="66" t="s">
        <v>547</v>
      </c>
      <c r="E674" s="66" t="s">
        <v>175</v>
      </c>
      <c r="F674" s="66" t="s">
        <v>84</v>
      </c>
      <c r="G674" s="57">
        <f>G675</f>
        <v>27.6</v>
      </c>
      <c r="H674" s="99"/>
    </row>
    <row r="675" spans="1:8" ht="15.75">
      <c r="A675" s="47" t="s">
        <v>83</v>
      </c>
      <c r="B675" s="66" t="s">
        <v>387</v>
      </c>
      <c r="C675" s="66" t="s">
        <v>537</v>
      </c>
      <c r="D675" s="66" t="s">
        <v>547</v>
      </c>
      <c r="E675" s="66" t="s">
        <v>175</v>
      </c>
      <c r="F675" s="66" t="s">
        <v>85</v>
      </c>
      <c r="G675" s="56">
        <v>27.6</v>
      </c>
      <c r="H675" s="98"/>
    </row>
    <row r="676" spans="1:8" ht="25.5">
      <c r="A676" s="47" t="s">
        <v>329</v>
      </c>
      <c r="B676" s="66" t="s">
        <v>387</v>
      </c>
      <c r="C676" s="66" t="s">
        <v>537</v>
      </c>
      <c r="D676" s="66" t="s">
        <v>547</v>
      </c>
      <c r="E676" s="66" t="s">
        <v>503</v>
      </c>
      <c r="F676" s="66"/>
      <c r="G676" s="70">
        <f>G677</f>
        <v>144</v>
      </c>
      <c r="H676" s="101"/>
    </row>
    <row r="677" spans="1:8" ht="38.25">
      <c r="A677" s="47" t="s">
        <v>342</v>
      </c>
      <c r="B677" s="66" t="s">
        <v>387</v>
      </c>
      <c r="C677" s="66" t="s">
        <v>537</v>
      </c>
      <c r="D677" s="66" t="s">
        <v>547</v>
      </c>
      <c r="E677" s="66" t="s">
        <v>516</v>
      </c>
      <c r="F677" s="66"/>
      <c r="G677" s="70">
        <f>G678</f>
        <v>144</v>
      </c>
      <c r="H677" s="101"/>
    </row>
    <row r="678" spans="1:8" ht="15.75">
      <c r="A678" s="47" t="s">
        <v>310</v>
      </c>
      <c r="B678" s="66" t="s">
        <v>387</v>
      </c>
      <c r="C678" s="66" t="s">
        <v>537</v>
      </c>
      <c r="D678" s="66" t="s">
        <v>547</v>
      </c>
      <c r="E678" s="66" t="s">
        <v>517</v>
      </c>
      <c r="F678" s="66"/>
      <c r="G678" s="70">
        <f>G679</f>
        <v>144</v>
      </c>
      <c r="H678" s="101"/>
    </row>
    <row r="679" spans="1:8" ht="25.5">
      <c r="A679" s="47" t="s">
        <v>78</v>
      </c>
      <c r="B679" s="66" t="s">
        <v>387</v>
      </c>
      <c r="C679" s="66" t="s">
        <v>537</v>
      </c>
      <c r="D679" s="66" t="s">
        <v>547</v>
      </c>
      <c r="E679" s="66" t="s">
        <v>517</v>
      </c>
      <c r="F679" s="66" t="s">
        <v>79</v>
      </c>
      <c r="G679" s="70">
        <f>G680</f>
        <v>144</v>
      </c>
      <c r="H679" s="101"/>
    </row>
    <row r="680" spans="1:8" ht="25.5">
      <c r="A680" s="47" t="s">
        <v>81</v>
      </c>
      <c r="B680" s="66" t="s">
        <v>387</v>
      </c>
      <c r="C680" s="66" t="s">
        <v>537</v>
      </c>
      <c r="D680" s="66" t="s">
        <v>547</v>
      </c>
      <c r="E680" s="66" t="s">
        <v>517</v>
      </c>
      <c r="F680" s="66" t="s">
        <v>80</v>
      </c>
      <c r="G680" s="70">
        <v>144</v>
      </c>
      <c r="H680" s="101"/>
    </row>
    <row r="681" spans="1:8" ht="15.75">
      <c r="A681" s="46" t="s">
        <v>532</v>
      </c>
      <c r="B681" s="68" t="s">
        <v>387</v>
      </c>
      <c r="C681" s="68" t="s">
        <v>551</v>
      </c>
      <c r="D681" s="68"/>
      <c r="E681" s="66"/>
      <c r="F681" s="66"/>
      <c r="G681" s="57">
        <f>SUM(G682+G694)</f>
        <v>10151</v>
      </c>
      <c r="H681" s="99"/>
    </row>
    <row r="682" spans="1:8" ht="15.75">
      <c r="A682" s="46" t="s">
        <v>541</v>
      </c>
      <c r="B682" s="68" t="s">
        <v>387</v>
      </c>
      <c r="C682" s="68" t="s">
        <v>551</v>
      </c>
      <c r="D682" s="68" t="s">
        <v>539</v>
      </c>
      <c r="E682" s="66"/>
      <c r="F682" s="66"/>
      <c r="G682" s="57">
        <f>SUM(G688+G683)</f>
        <v>370.2</v>
      </c>
      <c r="H682" s="99"/>
    </row>
    <row r="683" spans="1:8" ht="15.75">
      <c r="A683" s="46" t="s">
        <v>3</v>
      </c>
      <c r="B683" s="68" t="s">
        <v>387</v>
      </c>
      <c r="C683" s="68" t="s">
        <v>551</v>
      </c>
      <c r="D683" s="68" t="s">
        <v>539</v>
      </c>
      <c r="E683" s="66" t="s">
        <v>170</v>
      </c>
      <c r="F683" s="66"/>
      <c r="G683" s="57">
        <f>G684</f>
        <v>90.2</v>
      </c>
      <c r="H683" s="99"/>
    </row>
    <row r="684" spans="1:8" ht="25.5">
      <c r="A684" s="46" t="s">
        <v>399</v>
      </c>
      <c r="B684" s="68" t="s">
        <v>387</v>
      </c>
      <c r="C684" s="68" t="s">
        <v>551</v>
      </c>
      <c r="D684" s="68" t="s">
        <v>539</v>
      </c>
      <c r="E684" s="66" t="s">
        <v>295</v>
      </c>
      <c r="F684" s="66"/>
      <c r="G684" s="57">
        <f>G685</f>
        <v>90.2</v>
      </c>
      <c r="H684" s="99"/>
    </row>
    <row r="685" spans="1:8" ht="38.25">
      <c r="A685" s="46" t="s">
        <v>460</v>
      </c>
      <c r="B685" s="68" t="s">
        <v>387</v>
      </c>
      <c r="C685" s="68" t="s">
        <v>551</v>
      </c>
      <c r="D685" s="68" t="s">
        <v>539</v>
      </c>
      <c r="E685" s="66" t="s">
        <v>461</v>
      </c>
      <c r="F685" s="66"/>
      <c r="G685" s="57">
        <f>G686</f>
        <v>90.2</v>
      </c>
      <c r="H685" s="99"/>
    </row>
    <row r="686" spans="1:8" ht="15.75">
      <c r="A686" s="46" t="s">
        <v>90</v>
      </c>
      <c r="B686" s="68" t="s">
        <v>387</v>
      </c>
      <c r="C686" s="68" t="s">
        <v>551</v>
      </c>
      <c r="D686" s="68" t="s">
        <v>539</v>
      </c>
      <c r="E686" s="66" t="s">
        <v>461</v>
      </c>
      <c r="F686" s="66" t="s">
        <v>91</v>
      </c>
      <c r="G686" s="57">
        <f>G687</f>
        <v>90.2</v>
      </c>
      <c r="H686" s="99"/>
    </row>
    <row r="687" spans="1:8" ht="15.75">
      <c r="A687" s="46" t="s">
        <v>89</v>
      </c>
      <c r="B687" s="68" t="s">
        <v>387</v>
      </c>
      <c r="C687" s="68" t="s">
        <v>551</v>
      </c>
      <c r="D687" s="68" t="s">
        <v>539</v>
      </c>
      <c r="E687" s="66" t="s">
        <v>461</v>
      </c>
      <c r="F687" s="66" t="s">
        <v>92</v>
      </c>
      <c r="G687" s="57">
        <v>90.2</v>
      </c>
      <c r="H687" s="99"/>
    </row>
    <row r="688" spans="1:8" ht="25.5">
      <c r="A688" s="46" t="s">
        <v>135</v>
      </c>
      <c r="B688" s="68" t="s">
        <v>387</v>
      </c>
      <c r="C688" s="68" t="s">
        <v>551</v>
      </c>
      <c r="D688" s="68" t="s">
        <v>539</v>
      </c>
      <c r="E688" s="68" t="s">
        <v>229</v>
      </c>
      <c r="F688" s="68"/>
      <c r="G688" s="57">
        <f>SUM(G689)</f>
        <v>280</v>
      </c>
      <c r="H688" s="99"/>
    </row>
    <row r="689" spans="1:8" ht="25.5">
      <c r="A689" s="46" t="s">
        <v>136</v>
      </c>
      <c r="B689" s="68" t="s">
        <v>387</v>
      </c>
      <c r="C689" s="68" t="s">
        <v>551</v>
      </c>
      <c r="D689" s="68" t="s">
        <v>539</v>
      </c>
      <c r="E689" s="68" t="s">
        <v>230</v>
      </c>
      <c r="F689" s="68"/>
      <c r="G689" s="57">
        <f>SUM(G690)</f>
        <v>280</v>
      </c>
      <c r="H689" s="99"/>
    </row>
    <row r="690" spans="1:8" ht="63.75">
      <c r="A690" s="47" t="s">
        <v>305</v>
      </c>
      <c r="B690" s="68" t="s">
        <v>387</v>
      </c>
      <c r="C690" s="68" t="s">
        <v>551</v>
      </c>
      <c r="D690" s="68" t="s">
        <v>539</v>
      </c>
      <c r="E690" s="68" t="s">
        <v>252</v>
      </c>
      <c r="F690" s="68"/>
      <c r="G690" s="57">
        <f>SUM(G691)</f>
        <v>280</v>
      </c>
      <c r="H690" s="99"/>
    </row>
    <row r="691" spans="1:8" ht="15.75">
      <c r="A691" s="47" t="s">
        <v>310</v>
      </c>
      <c r="B691" s="68" t="s">
        <v>387</v>
      </c>
      <c r="C691" s="68" t="s">
        <v>551</v>
      </c>
      <c r="D691" s="68" t="s">
        <v>539</v>
      </c>
      <c r="E691" s="68" t="s">
        <v>311</v>
      </c>
      <c r="F691" s="68"/>
      <c r="G691" s="57">
        <f>SUM(G692)</f>
        <v>280</v>
      </c>
      <c r="H691" s="99"/>
    </row>
    <row r="692" spans="1:8" ht="15.75">
      <c r="A692" s="47" t="s">
        <v>90</v>
      </c>
      <c r="B692" s="68" t="s">
        <v>387</v>
      </c>
      <c r="C692" s="68" t="s">
        <v>551</v>
      </c>
      <c r="D692" s="68" t="s">
        <v>539</v>
      </c>
      <c r="E692" s="68" t="s">
        <v>311</v>
      </c>
      <c r="F692" s="68" t="s">
        <v>91</v>
      </c>
      <c r="G692" s="57">
        <f>SUM(G693)</f>
        <v>280</v>
      </c>
      <c r="H692" s="99"/>
    </row>
    <row r="693" spans="1:8" ht="15.75">
      <c r="A693" s="47" t="s">
        <v>89</v>
      </c>
      <c r="B693" s="68" t="s">
        <v>387</v>
      </c>
      <c r="C693" s="68" t="s">
        <v>551</v>
      </c>
      <c r="D693" s="68" t="s">
        <v>539</v>
      </c>
      <c r="E693" s="68" t="s">
        <v>311</v>
      </c>
      <c r="F693" s="68" t="s">
        <v>92</v>
      </c>
      <c r="G693" s="57">
        <v>280</v>
      </c>
      <c r="H693" s="99"/>
    </row>
    <row r="694" spans="1:8" ht="15.75">
      <c r="A694" s="48" t="s">
        <v>555</v>
      </c>
      <c r="B694" s="68" t="s">
        <v>387</v>
      </c>
      <c r="C694" s="68" t="s">
        <v>551</v>
      </c>
      <c r="D694" s="68" t="s">
        <v>536</v>
      </c>
      <c r="E694" s="66"/>
      <c r="F694" s="66"/>
      <c r="G694" s="57">
        <f>SUM(G695)</f>
        <v>9780.8</v>
      </c>
      <c r="H694" s="99"/>
    </row>
    <row r="695" spans="1:8" ht="25.5">
      <c r="A695" s="46" t="s">
        <v>135</v>
      </c>
      <c r="B695" s="68" t="s">
        <v>387</v>
      </c>
      <c r="C695" s="68" t="s">
        <v>551</v>
      </c>
      <c r="D695" s="68" t="s">
        <v>536</v>
      </c>
      <c r="E695" s="68" t="s">
        <v>229</v>
      </c>
      <c r="F695" s="66"/>
      <c r="G695" s="57">
        <f>SUM(G696)</f>
        <v>9780.8</v>
      </c>
      <c r="H695" s="99"/>
    </row>
    <row r="696" spans="1:8" ht="25.5">
      <c r="A696" s="46" t="s">
        <v>136</v>
      </c>
      <c r="B696" s="68" t="s">
        <v>387</v>
      </c>
      <c r="C696" s="68" t="s">
        <v>551</v>
      </c>
      <c r="D696" s="68" t="s">
        <v>536</v>
      </c>
      <c r="E696" s="68" t="s">
        <v>230</v>
      </c>
      <c r="F696" s="66"/>
      <c r="G696" s="57">
        <f>SUM(G698)</f>
        <v>9780.8</v>
      </c>
      <c r="H696" s="99"/>
    </row>
    <row r="697" spans="1:8" ht="25.5">
      <c r="A697" s="46" t="s">
        <v>396</v>
      </c>
      <c r="B697" s="68" t="s">
        <v>387</v>
      </c>
      <c r="C697" s="68" t="s">
        <v>551</v>
      </c>
      <c r="D697" s="68" t="s">
        <v>536</v>
      </c>
      <c r="E697" s="68" t="s">
        <v>304</v>
      </c>
      <c r="F697" s="66"/>
      <c r="G697" s="70">
        <f>G698</f>
        <v>9780.8</v>
      </c>
      <c r="H697" s="101"/>
    </row>
    <row r="698" spans="1:8" ht="51">
      <c r="A698" s="47" t="s">
        <v>29</v>
      </c>
      <c r="B698" s="66" t="s">
        <v>387</v>
      </c>
      <c r="C698" s="66" t="s">
        <v>551</v>
      </c>
      <c r="D698" s="66" t="s">
        <v>536</v>
      </c>
      <c r="E698" s="68" t="s">
        <v>251</v>
      </c>
      <c r="F698" s="66"/>
      <c r="G698" s="70">
        <f>G699</f>
        <v>9780.8</v>
      </c>
      <c r="H698" s="101"/>
    </row>
    <row r="699" spans="1:8" ht="15.75">
      <c r="A699" s="47" t="s">
        <v>90</v>
      </c>
      <c r="B699" s="66" t="s">
        <v>387</v>
      </c>
      <c r="C699" s="66" t="s">
        <v>551</v>
      </c>
      <c r="D699" s="66" t="s">
        <v>536</v>
      </c>
      <c r="E699" s="68" t="s">
        <v>251</v>
      </c>
      <c r="F699" s="66" t="s">
        <v>91</v>
      </c>
      <c r="G699" s="57">
        <f>G700</f>
        <v>9780.8</v>
      </c>
      <c r="H699" s="99"/>
    </row>
    <row r="700" spans="1:8" ht="15.75">
      <c r="A700" s="47" t="s">
        <v>89</v>
      </c>
      <c r="B700" s="66" t="s">
        <v>387</v>
      </c>
      <c r="C700" s="66" t="s">
        <v>551</v>
      </c>
      <c r="D700" s="66" t="s">
        <v>536</v>
      </c>
      <c r="E700" s="68" t="s">
        <v>251</v>
      </c>
      <c r="F700" s="66" t="s">
        <v>92</v>
      </c>
      <c r="G700" s="55">
        <v>9780.8</v>
      </c>
      <c r="H700" s="100"/>
    </row>
    <row r="701" spans="1:8" s="45" customFormat="1" ht="38.25">
      <c r="A701" s="44" t="s">
        <v>397</v>
      </c>
      <c r="B701" s="67">
        <v>114</v>
      </c>
      <c r="C701" s="67"/>
      <c r="D701" s="67"/>
      <c r="E701" s="67"/>
      <c r="F701" s="67"/>
      <c r="G701" s="58">
        <f>G702+G715</f>
        <v>48629.899999999994</v>
      </c>
      <c r="H701" s="97"/>
    </row>
    <row r="702" spans="1:8" s="45" customFormat="1" ht="15.75">
      <c r="A702" s="46" t="s">
        <v>545</v>
      </c>
      <c r="B702" s="68">
        <v>114</v>
      </c>
      <c r="C702" s="68" t="s">
        <v>537</v>
      </c>
      <c r="D702" s="68"/>
      <c r="E702" s="68"/>
      <c r="F702" s="68"/>
      <c r="G702" s="56">
        <f>SUM(G703)</f>
        <v>23699.899999999998</v>
      </c>
      <c r="H702" s="98"/>
    </row>
    <row r="703" spans="1:8" s="45" customFormat="1" ht="15.75">
      <c r="A703" s="46" t="s">
        <v>528</v>
      </c>
      <c r="B703" s="68">
        <v>114</v>
      </c>
      <c r="C703" s="68" t="s">
        <v>537</v>
      </c>
      <c r="D703" s="68" t="s">
        <v>548</v>
      </c>
      <c r="E703" s="66"/>
      <c r="F703" s="66"/>
      <c r="G703" s="56">
        <f>SUM(G704+G709)</f>
        <v>23699.899999999998</v>
      </c>
      <c r="H703" s="98"/>
    </row>
    <row r="704" spans="1:8" s="45" customFormat="1" ht="15.75">
      <c r="A704" s="46" t="s">
        <v>3</v>
      </c>
      <c r="B704" s="68" t="s">
        <v>398</v>
      </c>
      <c r="C704" s="68" t="s">
        <v>537</v>
      </c>
      <c r="D704" s="68" t="s">
        <v>548</v>
      </c>
      <c r="E704" s="66" t="s">
        <v>170</v>
      </c>
      <c r="F704" s="66"/>
      <c r="G704" s="56">
        <f>SUM(G705)</f>
        <v>2040.3</v>
      </c>
      <c r="H704" s="98"/>
    </row>
    <row r="705" spans="1:8" s="45" customFormat="1" ht="25.5">
      <c r="A705" s="46" t="s">
        <v>399</v>
      </c>
      <c r="B705" s="68" t="s">
        <v>398</v>
      </c>
      <c r="C705" s="68" t="s">
        <v>537</v>
      </c>
      <c r="D705" s="68" t="s">
        <v>548</v>
      </c>
      <c r="E705" s="66" t="s">
        <v>295</v>
      </c>
      <c r="F705" s="66"/>
      <c r="G705" s="56">
        <f>SUM(G706)</f>
        <v>2040.3</v>
      </c>
      <c r="H705" s="98"/>
    </row>
    <row r="706" spans="1:8" s="45" customFormat="1" ht="38.25">
      <c r="A706" s="46" t="s">
        <v>460</v>
      </c>
      <c r="B706" s="68" t="s">
        <v>398</v>
      </c>
      <c r="C706" s="68" t="s">
        <v>537</v>
      </c>
      <c r="D706" s="68" t="s">
        <v>548</v>
      </c>
      <c r="E706" s="66" t="s">
        <v>461</v>
      </c>
      <c r="F706" s="66"/>
      <c r="G706" s="56">
        <f>SUM(G707)</f>
        <v>2040.3</v>
      </c>
      <c r="H706" s="98"/>
    </row>
    <row r="707" spans="1:8" s="45" customFormat="1" ht="25.5">
      <c r="A707" s="46" t="s">
        <v>15</v>
      </c>
      <c r="B707" s="68" t="s">
        <v>398</v>
      </c>
      <c r="C707" s="68" t="s">
        <v>537</v>
      </c>
      <c r="D707" s="68" t="s">
        <v>548</v>
      </c>
      <c r="E707" s="66" t="s">
        <v>461</v>
      </c>
      <c r="F707" s="66" t="s">
        <v>30</v>
      </c>
      <c r="G707" s="56">
        <f>SUM(G708)</f>
        <v>2040.3</v>
      </c>
      <c r="H707" s="98"/>
    </row>
    <row r="708" spans="1:8" s="45" customFormat="1" ht="15.75">
      <c r="A708" s="46" t="s">
        <v>31</v>
      </c>
      <c r="B708" s="68" t="s">
        <v>398</v>
      </c>
      <c r="C708" s="68" t="s">
        <v>537</v>
      </c>
      <c r="D708" s="68" t="s">
        <v>548</v>
      </c>
      <c r="E708" s="66" t="s">
        <v>461</v>
      </c>
      <c r="F708" s="66" t="s">
        <v>32</v>
      </c>
      <c r="G708" s="56">
        <v>2040.3</v>
      </c>
      <c r="H708" s="98"/>
    </row>
    <row r="709" spans="1:8" s="45" customFormat="1" ht="38.25">
      <c r="A709" s="46" t="s">
        <v>138</v>
      </c>
      <c r="B709" s="68">
        <v>114</v>
      </c>
      <c r="C709" s="68" t="s">
        <v>537</v>
      </c>
      <c r="D709" s="68" t="s">
        <v>548</v>
      </c>
      <c r="E709" s="66" t="s">
        <v>215</v>
      </c>
      <c r="F709" s="66"/>
      <c r="G709" s="56">
        <f>SUM(G710)</f>
        <v>21659.6</v>
      </c>
      <c r="H709" s="98"/>
    </row>
    <row r="710" spans="1:8" s="45" customFormat="1" ht="38.25">
      <c r="A710" s="46" t="s">
        <v>139</v>
      </c>
      <c r="B710" s="68">
        <v>114</v>
      </c>
      <c r="C710" s="68" t="s">
        <v>537</v>
      </c>
      <c r="D710" s="68" t="s">
        <v>548</v>
      </c>
      <c r="E710" s="66" t="s">
        <v>216</v>
      </c>
      <c r="F710" s="66"/>
      <c r="G710" s="56">
        <f>SUM(G711)</f>
        <v>21659.6</v>
      </c>
      <c r="H710" s="98"/>
    </row>
    <row r="711" spans="1:8" s="45" customFormat="1" ht="25.5">
      <c r="A711" s="46" t="s">
        <v>307</v>
      </c>
      <c r="B711" s="68">
        <v>114</v>
      </c>
      <c r="C711" s="68" t="s">
        <v>537</v>
      </c>
      <c r="D711" s="68" t="s">
        <v>548</v>
      </c>
      <c r="E711" s="66" t="s">
        <v>426</v>
      </c>
      <c r="F711" s="66"/>
      <c r="G711" s="56">
        <f>SUM(G712)</f>
        <v>21659.6</v>
      </c>
      <c r="H711" s="98"/>
    </row>
    <row r="712" spans="1:8" s="45" customFormat="1" ht="38.25">
      <c r="A712" s="46" t="s">
        <v>211</v>
      </c>
      <c r="B712" s="68">
        <v>114</v>
      </c>
      <c r="C712" s="68" t="s">
        <v>537</v>
      </c>
      <c r="D712" s="68" t="s">
        <v>548</v>
      </c>
      <c r="E712" s="66" t="s">
        <v>217</v>
      </c>
      <c r="F712" s="66"/>
      <c r="G712" s="56">
        <f>SUM(G713)</f>
        <v>21659.6</v>
      </c>
      <c r="H712" s="98"/>
    </row>
    <row r="713" spans="1:8" s="45" customFormat="1" ht="25.5">
      <c r="A713" s="46" t="s">
        <v>15</v>
      </c>
      <c r="B713" s="68">
        <v>114</v>
      </c>
      <c r="C713" s="68" t="s">
        <v>537</v>
      </c>
      <c r="D713" s="68" t="s">
        <v>548</v>
      </c>
      <c r="E713" s="66" t="s">
        <v>217</v>
      </c>
      <c r="F713" s="68" t="s">
        <v>30</v>
      </c>
      <c r="G713" s="56">
        <f>SUM(G714)</f>
        <v>21659.6</v>
      </c>
      <c r="H713" s="98"/>
    </row>
    <row r="714" spans="1:8" s="45" customFormat="1" ht="15.75">
      <c r="A714" s="47" t="s">
        <v>31</v>
      </c>
      <c r="B714" s="68">
        <v>114</v>
      </c>
      <c r="C714" s="68" t="s">
        <v>537</v>
      </c>
      <c r="D714" s="68" t="s">
        <v>548</v>
      </c>
      <c r="E714" s="66" t="s">
        <v>217</v>
      </c>
      <c r="F714" s="68" t="s">
        <v>32</v>
      </c>
      <c r="G714" s="56">
        <v>21659.6</v>
      </c>
      <c r="H714" s="98"/>
    </row>
    <row r="715" spans="1:8" ht="15.75">
      <c r="A715" s="46" t="s">
        <v>571</v>
      </c>
      <c r="B715" s="68">
        <v>114</v>
      </c>
      <c r="C715" s="68" t="s">
        <v>540</v>
      </c>
      <c r="D715" s="68"/>
      <c r="E715" s="68"/>
      <c r="F715" s="68"/>
      <c r="G715" s="56">
        <f>SUM(G716+G757)</f>
        <v>24929.999999999996</v>
      </c>
      <c r="H715" s="98"/>
    </row>
    <row r="716" spans="1:8" ht="15.75">
      <c r="A716" s="46" t="s">
        <v>531</v>
      </c>
      <c r="B716" s="68">
        <v>114</v>
      </c>
      <c r="C716" s="68" t="s">
        <v>540</v>
      </c>
      <c r="D716" s="68" t="s">
        <v>535</v>
      </c>
      <c r="E716" s="68"/>
      <c r="F716" s="68"/>
      <c r="G716" s="56">
        <f>SUM(G717+G722)</f>
        <v>19358.699999999997</v>
      </c>
      <c r="H716" s="98"/>
    </row>
    <row r="717" spans="1:8" ht="15.75">
      <c r="A717" s="46" t="s">
        <v>3</v>
      </c>
      <c r="B717" s="68" t="s">
        <v>398</v>
      </c>
      <c r="C717" s="68" t="s">
        <v>540</v>
      </c>
      <c r="D717" s="68" t="s">
        <v>535</v>
      </c>
      <c r="E717" s="66" t="s">
        <v>170</v>
      </c>
      <c r="F717" s="68"/>
      <c r="G717" s="56">
        <f>SUM(G718)</f>
        <v>1887.3</v>
      </c>
      <c r="H717" s="98"/>
    </row>
    <row r="718" spans="1:8" ht="25.5">
      <c r="A718" s="46" t="s">
        <v>399</v>
      </c>
      <c r="B718" s="68" t="s">
        <v>398</v>
      </c>
      <c r="C718" s="68" t="s">
        <v>540</v>
      </c>
      <c r="D718" s="68" t="s">
        <v>535</v>
      </c>
      <c r="E718" s="66" t="s">
        <v>295</v>
      </c>
      <c r="F718" s="68"/>
      <c r="G718" s="56">
        <f>SUM(G719)</f>
        <v>1887.3</v>
      </c>
      <c r="H718" s="98"/>
    </row>
    <row r="719" spans="1:8" ht="38.25">
      <c r="A719" s="46" t="s">
        <v>460</v>
      </c>
      <c r="B719" s="68" t="s">
        <v>398</v>
      </c>
      <c r="C719" s="68" t="s">
        <v>540</v>
      </c>
      <c r="D719" s="68" t="s">
        <v>535</v>
      </c>
      <c r="E719" s="66" t="s">
        <v>461</v>
      </c>
      <c r="F719" s="66"/>
      <c r="G719" s="56">
        <f>SUM(G720)</f>
        <v>1887.3</v>
      </c>
      <c r="H719" s="98"/>
    </row>
    <row r="720" spans="1:8" ht="25.5">
      <c r="A720" s="46" t="s">
        <v>15</v>
      </c>
      <c r="B720" s="68" t="s">
        <v>398</v>
      </c>
      <c r="C720" s="68" t="s">
        <v>540</v>
      </c>
      <c r="D720" s="68" t="s">
        <v>535</v>
      </c>
      <c r="E720" s="66" t="s">
        <v>461</v>
      </c>
      <c r="F720" s="66" t="s">
        <v>30</v>
      </c>
      <c r="G720" s="56">
        <f>SUM(G721)</f>
        <v>1887.3</v>
      </c>
      <c r="H720" s="98"/>
    </row>
    <row r="721" spans="1:8" ht="15.75">
      <c r="A721" s="47" t="s">
        <v>31</v>
      </c>
      <c r="B721" s="68" t="s">
        <v>398</v>
      </c>
      <c r="C721" s="68" t="s">
        <v>540</v>
      </c>
      <c r="D721" s="68" t="s">
        <v>535</v>
      </c>
      <c r="E721" s="66" t="s">
        <v>461</v>
      </c>
      <c r="F721" s="66" t="s">
        <v>32</v>
      </c>
      <c r="G721" s="56">
        <v>1887.3</v>
      </c>
      <c r="H721" s="98"/>
    </row>
    <row r="722" spans="1:8" ht="38.25">
      <c r="A722" s="46" t="s">
        <v>138</v>
      </c>
      <c r="B722" s="68">
        <v>114</v>
      </c>
      <c r="C722" s="68" t="s">
        <v>540</v>
      </c>
      <c r="D722" s="68" t="s">
        <v>535</v>
      </c>
      <c r="E722" s="66" t="s">
        <v>215</v>
      </c>
      <c r="F722" s="66"/>
      <c r="G722" s="56">
        <f>SUM(G723)</f>
        <v>17471.399999999998</v>
      </c>
      <c r="H722" s="98"/>
    </row>
    <row r="723" spans="1:8" ht="25.5">
      <c r="A723" s="46" t="s">
        <v>141</v>
      </c>
      <c r="B723" s="68">
        <v>114</v>
      </c>
      <c r="C723" s="68" t="s">
        <v>540</v>
      </c>
      <c r="D723" s="68" t="s">
        <v>535</v>
      </c>
      <c r="E723" s="66" t="s">
        <v>218</v>
      </c>
      <c r="F723" s="66"/>
      <c r="G723" s="56">
        <f>SUM(G724+G728+G732+G739+G749+G753)</f>
        <v>17471.399999999998</v>
      </c>
      <c r="H723" s="98"/>
    </row>
    <row r="724" spans="1:8" ht="38.25">
      <c r="A724" s="46" t="s">
        <v>431</v>
      </c>
      <c r="B724" s="68">
        <v>114</v>
      </c>
      <c r="C724" s="68" t="s">
        <v>540</v>
      </c>
      <c r="D724" s="68" t="s">
        <v>535</v>
      </c>
      <c r="E724" s="66" t="s">
        <v>432</v>
      </c>
      <c r="F724" s="66"/>
      <c r="G724" s="56">
        <f>SUM(G725)</f>
        <v>5204.2</v>
      </c>
      <c r="H724" s="98"/>
    </row>
    <row r="725" spans="1:8" ht="38.25">
      <c r="A725" s="46" t="s">
        <v>253</v>
      </c>
      <c r="B725" s="68">
        <v>114</v>
      </c>
      <c r="C725" s="68" t="s">
        <v>540</v>
      </c>
      <c r="D725" s="68" t="s">
        <v>535</v>
      </c>
      <c r="E725" s="66" t="s">
        <v>219</v>
      </c>
      <c r="F725" s="66"/>
      <c r="G725" s="56">
        <f>SUM(G726)</f>
        <v>5204.2</v>
      </c>
      <c r="H725" s="98"/>
    </row>
    <row r="726" spans="1:8" ht="25.5">
      <c r="A726" s="46" t="s">
        <v>15</v>
      </c>
      <c r="B726" s="68">
        <v>114</v>
      </c>
      <c r="C726" s="68" t="s">
        <v>540</v>
      </c>
      <c r="D726" s="68" t="s">
        <v>535</v>
      </c>
      <c r="E726" s="66" t="s">
        <v>219</v>
      </c>
      <c r="F726" s="68" t="s">
        <v>30</v>
      </c>
      <c r="G726" s="56">
        <f>SUM(G727)</f>
        <v>5204.2</v>
      </c>
      <c r="H726" s="98"/>
    </row>
    <row r="727" spans="1:8" ht="15.75">
      <c r="A727" s="47" t="s">
        <v>31</v>
      </c>
      <c r="B727" s="68">
        <v>114</v>
      </c>
      <c r="C727" s="68" t="s">
        <v>540</v>
      </c>
      <c r="D727" s="68" t="s">
        <v>535</v>
      </c>
      <c r="E727" s="66" t="s">
        <v>219</v>
      </c>
      <c r="F727" s="68" t="s">
        <v>32</v>
      </c>
      <c r="G727" s="56">
        <v>5204.2</v>
      </c>
      <c r="H727" s="98"/>
    </row>
    <row r="728" spans="1:8" ht="25.5">
      <c r="A728" s="47" t="s">
        <v>435</v>
      </c>
      <c r="B728" s="68">
        <v>114</v>
      </c>
      <c r="C728" s="68" t="s">
        <v>540</v>
      </c>
      <c r="D728" s="68" t="s">
        <v>535</v>
      </c>
      <c r="E728" s="66" t="s">
        <v>436</v>
      </c>
      <c r="F728" s="68"/>
      <c r="G728" s="56">
        <f>SUM(G729)</f>
        <v>650</v>
      </c>
      <c r="H728" s="98"/>
    </row>
    <row r="729" spans="1:8" ht="15.75">
      <c r="A729" s="47" t="s">
        <v>310</v>
      </c>
      <c r="B729" s="68">
        <v>114</v>
      </c>
      <c r="C729" s="68" t="s">
        <v>540</v>
      </c>
      <c r="D729" s="68" t="s">
        <v>535</v>
      </c>
      <c r="E729" s="66" t="s">
        <v>255</v>
      </c>
      <c r="F729" s="68"/>
      <c r="G729" s="56">
        <f>SUM(G730)</f>
        <v>650</v>
      </c>
      <c r="H729" s="98"/>
    </row>
    <row r="730" spans="1:8" ht="25.5">
      <c r="A730" s="46" t="s">
        <v>15</v>
      </c>
      <c r="B730" s="68">
        <v>114</v>
      </c>
      <c r="C730" s="68" t="s">
        <v>540</v>
      </c>
      <c r="D730" s="68" t="s">
        <v>535</v>
      </c>
      <c r="E730" s="66" t="s">
        <v>255</v>
      </c>
      <c r="F730" s="68" t="s">
        <v>30</v>
      </c>
      <c r="G730" s="56">
        <f>SUM(G731)</f>
        <v>650</v>
      </c>
      <c r="H730" s="98"/>
    </row>
    <row r="731" spans="1:8" ht="15.75">
      <c r="A731" s="47" t="s">
        <v>31</v>
      </c>
      <c r="B731" s="68">
        <v>114</v>
      </c>
      <c r="C731" s="68" t="s">
        <v>540</v>
      </c>
      <c r="D731" s="68" t="s">
        <v>535</v>
      </c>
      <c r="E731" s="66" t="s">
        <v>255</v>
      </c>
      <c r="F731" s="68" t="s">
        <v>32</v>
      </c>
      <c r="G731" s="56">
        <v>650</v>
      </c>
      <c r="H731" s="98"/>
    </row>
    <row r="732" spans="1:8" ht="51">
      <c r="A732" s="46" t="s">
        <v>438</v>
      </c>
      <c r="B732" s="68">
        <v>114</v>
      </c>
      <c r="C732" s="68" t="s">
        <v>540</v>
      </c>
      <c r="D732" s="68" t="s">
        <v>535</v>
      </c>
      <c r="E732" s="66" t="s">
        <v>437</v>
      </c>
      <c r="F732" s="68"/>
      <c r="G732" s="56">
        <f>SUM(G733+G736)</f>
        <v>9814.8</v>
      </c>
      <c r="H732" s="98"/>
    </row>
    <row r="733" spans="1:8" ht="38.25">
      <c r="A733" s="46" t="s">
        <v>253</v>
      </c>
      <c r="B733" s="68">
        <v>114</v>
      </c>
      <c r="C733" s="68" t="s">
        <v>540</v>
      </c>
      <c r="D733" s="68" t="s">
        <v>535</v>
      </c>
      <c r="E733" s="66" t="s">
        <v>220</v>
      </c>
      <c r="F733" s="68"/>
      <c r="G733" s="56">
        <f>SUM(G734)</f>
        <v>9740.4</v>
      </c>
      <c r="H733" s="98"/>
    </row>
    <row r="734" spans="1:8" ht="25.5">
      <c r="A734" s="46" t="s">
        <v>15</v>
      </c>
      <c r="B734" s="68">
        <v>114</v>
      </c>
      <c r="C734" s="68" t="s">
        <v>540</v>
      </c>
      <c r="D734" s="68" t="s">
        <v>535</v>
      </c>
      <c r="E734" s="66" t="s">
        <v>220</v>
      </c>
      <c r="F734" s="68" t="s">
        <v>30</v>
      </c>
      <c r="G734" s="56">
        <f>SUM(G735)</f>
        <v>9740.4</v>
      </c>
      <c r="H734" s="98"/>
    </row>
    <row r="735" spans="1:8" ht="15.75">
      <c r="A735" s="47" t="s">
        <v>31</v>
      </c>
      <c r="B735" s="68">
        <v>114</v>
      </c>
      <c r="C735" s="68" t="s">
        <v>540</v>
      </c>
      <c r="D735" s="68" t="s">
        <v>535</v>
      </c>
      <c r="E735" s="66" t="s">
        <v>220</v>
      </c>
      <c r="F735" s="68" t="s">
        <v>32</v>
      </c>
      <c r="G735" s="56">
        <v>9740.4</v>
      </c>
      <c r="H735" s="98"/>
    </row>
    <row r="736" spans="1:8" ht="63.75">
      <c r="A736" s="48" t="s">
        <v>155</v>
      </c>
      <c r="B736" s="66" t="s">
        <v>398</v>
      </c>
      <c r="C736" s="66" t="s">
        <v>540</v>
      </c>
      <c r="D736" s="66" t="s">
        <v>535</v>
      </c>
      <c r="E736" s="66" t="s">
        <v>439</v>
      </c>
      <c r="F736" s="66"/>
      <c r="G736" s="56">
        <f>G737</f>
        <v>74.4</v>
      </c>
      <c r="H736" s="98"/>
    </row>
    <row r="737" spans="1:8" ht="25.5">
      <c r="A737" s="46" t="s">
        <v>15</v>
      </c>
      <c r="B737" s="66" t="s">
        <v>398</v>
      </c>
      <c r="C737" s="66" t="s">
        <v>540</v>
      </c>
      <c r="D737" s="66" t="s">
        <v>535</v>
      </c>
      <c r="E737" s="66" t="s">
        <v>439</v>
      </c>
      <c r="F737" s="66" t="s">
        <v>30</v>
      </c>
      <c r="G737" s="56">
        <f>G738</f>
        <v>74.4</v>
      </c>
      <c r="H737" s="98"/>
    </row>
    <row r="738" spans="1:8" ht="15.75">
      <c r="A738" s="48" t="s">
        <v>31</v>
      </c>
      <c r="B738" s="66" t="s">
        <v>398</v>
      </c>
      <c r="C738" s="66" t="s">
        <v>540</v>
      </c>
      <c r="D738" s="66" t="s">
        <v>535</v>
      </c>
      <c r="E738" s="66" t="s">
        <v>439</v>
      </c>
      <c r="F738" s="66" t="s">
        <v>32</v>
      </c>
      <c r="G738" s="56">
        <v>74.4</v>
      </c>
      <c r="H738" s="98"/>
    </row>
    <row r="739" spans="1:8" ht="25.5">
      <c r="A739" s="47" t="s">
        <v>440</v>
      </c>
      <c r="B739" s="66" t="s">
        <v>398</v>
      </c>
      <c r="C739" s="66" t="s">
        <v>540</v>
      </c>
      <c r="D739" s="66" t="s">
        <v>535</v>
      </c>
      <c r="E739" s="66" t="s">
        <v>443</v>
      </c>
      <c r="F739" s="68"/>
      <c r="G739" s="56">
        <f>SUM(G740+G743+G746)</f>
        <v>194.4</v>
      </c>
      <c r="H739" s="98"/>
    </row>
    <row r="740" spans="1:8" ht="25.5">
      <c r="A740" s="47" t="s">
        <v>400</v>
      </c>
      <c r="B740" s="66" t="s">
        <v>398</v>
      </c>
      <c r="C740" s="66" t="s">
        <v>540</v>
      </c>
      <c r="D740" s="66" t="s">
        <v>535</v>
      </c>
      <c r="E740" s="66" t="s">
        <v>401</v>
      </c>
      <c r="F740" s="66"/>
      <c r="G740" s="56">
        <f>SUM(G741)</f>
        <v>10</v>
      </c>
      <c r="H740" s="98"/>
    </row>
    <row r="741" spans="1:8" ht="25.5">
      <c r="A741" s="46" t="s">
        <v>15</v>
      </c>
      <c r="B741" s="66" t="s">
        <v>398</v>
      </c>
      <c r="C741" s="66" t="s">
        <v>540</v>
      </c>
      <c r="D741" s="66" t="s">
        <v>535</v>
      </c>
      <c r="E741" s="66" t="s">
        <v>401</v>
      </c>
      <c r="F741" s="66" t="s">
        <v>30</v>
      </c>
      <c r="G741" s="56">
        <f>SUM(G742)</f>
        <v>10</v>
      </c>
      <c r="H741" s="98"/>
    </row>
    <row r="742" spans="1:8" ht="15.75">
      <c r="A742" s="48" t="s">
        <v>31</v>
      </c>
      <c r="B742" s="66" t="s">
        <v>398</v>
      </c>
      <c r="C742" s="66" t="s">
        <v>540</v>
      </c>
      <c r="D742" s="66" t="s">
        <v>535</v>
      </c>
      <c r="E742" s="66" t="s">
        <v>401</v>
      </c>
      <c r="F742" s="66" t="s">
        <v>32</v>
      </c>
      <c r="G742" s="56">
        <v>10</v>
      </c>
      <c r="H742" s="98"/>
    </row>
    <row r="743" spans="1:8" ht="15.75">
      <c r="A743" s="48" t="s">
        <v>498</v>
      </c>
      <c r="B743" s="68">
        <v>114</v>
      </c>
      <c r="C743" s="68" t="s">
        <v>540</v>
      </c>
      <c r="D743" s="68" t="s">
        <v>535</v>
      </c>
      <c r="E743" s="66" t="s">
        <v>499</v>
      </c>
      <c r="F743" s="66"/>
      <c r="G743" s="56">
        <f>G744</f>
        <v>162.5</v>
      </c>
      <c r="H743" s="98"/>
    </row>
    <row r="744" spans="1:8" ht="25.5">
      <c r="A744" s="46" t="s">
        <v>15</v>
      </c>
      <c r="B744" s="68">
        <v>114</v>
      </c>
      <c r="C744" s="68" t="s">
        <v>540</v>
      </c>
      <c r="D744" s="68" t="s">
        <v>535</v>
      </c>
      <c r="E744" s="66" t="s">
        <v>499</v>
      </c>
      <c r="F744" s="68" t="s">
        <v>30</v>
      </c>
      <c r="G744" s="56">
        <f>G745</f>
        <v>162.5</v>
      </c>
      <c r="H744" s="98"/>
    </row>
    <row r="745" spans="1:8" ht="15.75">
      <c r="A745" s="47" t="s">
        <v>31</v>
      </c>
      <c r="B745" s="68">
        <v>114</v>
      </c>
      <c r="C745" s="68" t="s">
        <v>540</v>
      </c>
      <c r="D745" s="68" t="s">
        <v>535</v>
      </c>
      <c r="E745" s="66" t="s">
        <v>499</v>
      </c>
      <c r="F745" s="68" t="s">
        <v>32</v>
      </c>
      <c r="G745" s="56">
        <v>162.5</v>
      </c>
      <c r="H745" s="98"/>
    </row>
    <row r="746" spans="1:8" ht="38.25">
      <c r="A746" s="48" t="s">
        <v>157</v>
      </c>
      <c r="B746" s="66" t="s">
        <v>398</v>
      </c>
      <c r="C746" s="66" t="s">
        <v>540</v>
      </c>
      <c r="D746" s="66" t="s">
        <v>535</v>
      </c>
      <c r="E746" s="66" t="s">
        <v>225</v>
      </c>
      <c r="F746" s="66"/>
      <c r="G746" s="56">
        <f>G747</f>
        <v>21.9</v>
      </c>
      <c r="H746" s="98"/>
    </row>
    <row r="747" spans="1:8" ht="25.5">
      <c r="A747" s="46" t="s">
        <v>15</v>
      </c>
      <c r="B747" s="66" t="s">
        <v>398</v>
      </c>
      <c r="C747" s="66" t="s">
        <v>540</v>
      </c>
      <c r="D747" s="66" t="s">
        <v>535</v>
      </c>
      <c r="E747" s="66" t="s">
        <v>225</v>
      </c>
      <c r="F747" s="66" t="s">
        <v>30</v>
      </c>
      <c r="G747" s="56">
        <f>G748</f>
        <v>21.9</v>
      </c>
      <c r="H747" s="98"/>
    </row>
    <row r="748" spans="1:8" ht="15.75">
      <c r="A748" s="48" t="s">
        <v>31</v>
      </c>
      <c r="B748" s="66" t="s">
        <v>398</v>
      </c>
      <c r="C748" s="66" t="s">
        <v>540</v>
      </c>
      <c r="D748" s="66" t="s">
        <v>535</v>
      </c>
      <c r="E748" s="66" t="s">
        <v>225</v>
      </c>
      <c r="F748" s="66" t="s">
        <v>32</v>
      </c>
      <c r="G748" s="56">
        <v>21.9</v>
      </c>
      <c r="H748" s="98"/>
    </row>
    <row r="749" spans="1:8" ht="15.75">
      <c r="A749" s="46" t="s">
        <v>402</v>
      </c>
      <c r="B749" s="68">
        <v>114</v>
      </c>
      <c r="C749" s="68" t="s">
        <v>540</v>
      </c>
      <c r="D749" s="68" t="s">
        <v>535</v>
      </c>
      <c r="E749" s="66" t="s">
        <v>221</v>
      </c>
      <c r="F749" s="68"/>
      <c r="G749" s="56">
        <f>SUM(G751)</f>
        <v>1600.2</v>
      </c>
      <c r="H749" s="98"/>
    </row>
    <row r="750" spans="1:8" ht="38.25">
      <c r="A750" s="46" t="s">
        <v>253</v>
      </c>
      <c r="B750" s="68">
        <v>114</v>
      </c>
      <c r="C750" s="68" t="s">
        <v>540</v>
      </c>
      <c r="D750" s="68" t="s">
        <v>535</v>
      </c>
      <c r="E750" s="66" t="s">
        <v>254</v>
      </c>
      <c r="F750" s="68"/>
      <c r="G750" s="56">
        <f>SUM(G751)</f>
        <v>1600.2</v>
      </c>
      <c r="H750" s="98"/>
    </row>
    <row r="751" spans="1:8" ht="25.5">
      <c r="A751" s="46" t="s">
        <v>15</v>
      </c>
      <c r="B751" s="68">
        <v>114</v>
      </c>
      <c r="C751" s="68" t="s">
        <v>540</v>
      </c>
      <c r="D751" s="68" t="s">
        <v>535</v>
      </c>
      <c r="E751" s="66" t="s">
        <v>254</v>
      </c>
      <c r="F751" s="68" t="s">
        <v>30</v>
      </c>
      <c r="G751" s="56">
        <f>SUM(G752)</f>
        <v>1600.2</v>
      </c>
      <c r="H751" s="98"/>
    </row>
    <row r="752" spans="1:8" ht="15.75">
      <c r="A752" s="47" t="s">
        <v>31</v>
      </c>
      <c r="B752" s="68">
        <v>114</v>
      </c>
      <c r="C752" s="68" t="s">
        <v>540</v>
      </c>
      <c r="D752" s="68" t="s">
        <v>535</v>
      </c>
      <c r="E752" s="66" t="s">
        <v>254</v>
      </c>
      <c r="F752" s="68" t="s">
        <v>32</v>
      </c>
      <c r="G752" s="56">
        <v>1600.2</v>
      </c>
      <c r="H752" s="98"/>
    </row>
    <row r="753" spans="1:8" ht="25.5">
      <c r="A753" s="48" t="s">
        <v>373</v>
      </c>
      <c r="B753" s="66" t="s">
        <v>398</v>
      </c>
      <c r="C753" s="66" t="s">
        <v>540</v>
      </c>
      <c r="D753" s="66" t="s">
        <v>535</v>
      </c>
      <c r="E753" s="66" t="s">
        <v>222</v>
      </c>
      <c r="F753" s="66"/>
      <c r="G753" s="56">
        <f>G754</f>
        <v>7.8</v>
      </c>
      <c r="H753" s="98"/>
    </row>
    <row r="754" spans="1:8" ht="25.5">
      <c r="A754" s="48" t="s">
        <v>224</v>
      </c>
      <c r="B754" s="66" t="s">
        <v>398</v>
      </c>
      <c r="C754" s="66" t="s">
        <v>540</v>
      </c>
      <c r="D754" s="66" t="s">
        <v>535</v>
      </c>
      <c r="E754" s="66" t="s">
        <v>223</v>
      </c>
      <c r="F754" s="66"/>
      <c r="G754" s="56">
        <f>G755</f>
        <v>7.8</v>
      </c>
      <c r="H754" s="98"/>
    </row>
    <row r="755" spans="1:8" ht="25.5">
      <c r="A755" s="46" t="s">
        <v>15</v>
      </c>
      <c r="B755" s="66" t="s">
        <v>398</v>
      </c>
      <c r="C755" s="66" t="s">
        <v>540</v>
      </c>
      <c r="D755" s="66" t="s">
        <v>535</v>
      </c>
      <c r="E755" s="66" t="s">
        <v>223</v>
      </c>
      <c r="F755" s="66" t="s">
        <v>30</v>
      </c>
      <c r="G755" s="56">
        <f>G756</f>
        <v>7.8</v>
      </c>
      <c r="H755" s="98"/>
    </row>
    <row r="756" spans="1:8" ht="15.75">
      <c r="A756" s="48" t="s">
        <v>31</v>
      </c>
      <c r="B756" s="66" t="s">
        <v>398</v>
      </c>
      <c r="C756" s="66" t="s">
        <v>540</v>
      </c>
      <c r="D756" s="66" t="s">
        <v>535</v>
      </c>
      <c r="E756" s="66" t="s">
        <v>223</v>
      </c>
      <c r="F756" s="66" t="s">
        <v>32</v>
      </c>
      <c r="G756" s="56">
        <v>7.8</v>
      </c>
      <c r="H756" s="98"/>
    </row>
    <row r="757" spans="1:8" ht="15.75">
      <c r="A757" s="46" t="s">
        <v>572</v>
      </c>
      <c r="B757" s="68">
        <v>114</v>
      </c>
      <c r="C757" s="68" t="s">
        <v>540</v>
      </c>
      <c r="D757" s="68" t="s">
        <v>536</v>
      </c>
      <c r="E757" s="68"/>
      <c r="F757" s="68"/>
      <c r="G757" s="56">
        <f>SUM(G758+G764)</f>
        <v>5571.3</v>
      </c>
      <c r="H757" s="98"/>
    </row>
    <row r="758" spans="1:8" ht="15.75">
      <c r="A758" s="47" t="s">
        <v>526</v>
      </c>
      <c r="B758" s="66" t="s">
        <v>398</v>
      </c>
      <c r="C758" s="66" t="s">
        <v>540</v>
      </c>
      <c r="D758" s="66" t="s">
        <v>536</v>
      </c>
      <c r="E758" s="66" t="s">
        <v>158</v>
      </c>
      <c r="F758" s="66"/>
      <c r="G758" s="56">
        <f>SUM(G759)</f>
        <v>671.5</v>
      </c>
      <c r="H758" s="98"/>
    </row>
    <row r="759" spans="1:8" ht="25.5">
      <c r="A759" s="47" t="s">
        <v>17</v>
      </c>
      <c r="B759" s="66" t="s">
        <v>398</v>
      </c>
      <c r="C759" s="66" t="s">
        <v>540</v>
      </c>
      <c r="D759" s="66" t="s">
        <v>536</v>
      </c>
      <c r="E759" s="66" t="s">
        <v>159</v>
      </c>
      <c r="F759" s="66"/>
      <c r="G759" s="56">
        <f>SUM(G760)</f>
        <v>671.5</v>
      </c>
      <c r="H759" s="98"/>
    </row>
    <row r="760" spans="1:8" ht="15.75">
      <c r="A760" s="47" t="s">
        <v>16</v>
      </c>
      <c r="B760" s="66" t="s">
        <v>398</v>
      </c>
      <c r="C760" s="66" t="s">
        <v>540</v>
      </c>
      <c r="D760" s="66" t="s">
        <v>536</v>
      </c>
      <c r="E760" s="66" t="s">
        <v>161</v>
      </c>
      <c r="F760" s="66"/>
      <c r="G760" s="55">
        <f>G761</f>
        <v>671.5</v>
      </c>
      <c r="H760" s="100"/>
    </row>
    <row r="761" spans="1:8" ht="25.5">
      <c r="A761" s="47" t="s">
        <v>385</v>
      </c>
      <c r="B761" s="66" t="s">
        <v>398</v>
      </c>
      <c r="C761" s="66" t="s">
        <v>540</v>
      </c>
      <c r="D761" s="66" t="s">
        <v>536</v>
      </c>
      <c r="E761" s="66" t="s">
        <v>162</v>
      </c>
      <c r="F761" s="66"/>
      <c r="G761" s="55">
        <f>G762</f>
        <v>671.5</v>
      </c>
      <c r="H761" s="100"/>
    </row>
    <row r="762" spans="1:8" ht="63" customHeight="1">
      <c r="A762" s="47" t="s">
        <v>117</v>
      </c>
      <c r="B762" s="66" t="s">
        <v>398</v>
      </c>
      <c r="C762" s="66" t="s">
        <v>540</v>
      </c>
      <c r="D762" s="66" t="s">
        <v>536</v>
      </c>
      <c r="E762" s="66" t="s">
        <v>162</v>
      </c>
      <c r="F762" s="66" t="s">
        <v>34</v>
      </c>
      <c r="G762" s="55">
        <f>G763</f>
        <v>671.5</v>
      </c>
      <c r="H762" s="100"/>
    </row>
    <row r="763" spans="1:8" ht="25.5">
      <c r="A763" s="47" t="s">
        <v>77</v>
      </c>
      <c r="B763" s="66" t="s">
        <v>398</v>
      </c>
      <c r="C763" s="66" t="s">
        <v>540</v>
      </c>
      <c r="D763" s="66" t="s">
        <v>536</v>
      </c>
      <c r="E763" s="66" t="s">
        <v>162</v>
      </c>
      <c r="F763" s="66" t="s">
        <v>76</v>
      </c>
      <c r="G763" s="55">
        <v>671.5</v>
      </c>
      <c r="H763" s="100"/>
    </row>
    <row r="764" spans="1:8" ht="25.5">
      <c r="A764" s="47" t="s">
        <v>149</v>
      </c>
      <c r="B764" s="66" t="s">
        <v>398</v>
      </c>
      <c r="C764" s="66" t="s">
        <v>540</v>
      </c>
      <c r="D764" s="66" t="s">
        <v>536</v>
      </c>
      <c r="E764" s="66" t="s">
        <v>173</v>
      </c>
      <c r="F764" s="66"/>
      <c r="G764" s="56">
        <f>SUM(G765)</f>
        <v>4899.8</v>
      </c>
      <c r="H764" s="98"/>
    </row>
    <row r="765" spans="1:8" ht="25.5">
      <c r="A765" s="47" t="s">
        <v>5</v>
      </c>
      <c r="B765" s="66" t="s">
        <v>398</v>
      </c>
      <c r="C765" s="66" t="s">
        <v>540</v>
      </c>
      <c r="D765" s="66" t="s">
        <v>536</v>
      </c>
      <c r="E765" s="66" t="s">
        <v>174</v>
      </c>
      <c r="F765" s="66"/>
      <c r="G765" s="56">
        <f>SUM(G766+G768+G770)</f>
        <v>4899.8</v>
      </c>
      <c r="H765" s="98"/>
    </row>
    <row r="766" spans="1:8" ht="62.25" customHeight="1">
      <c r="A766" s="47" t="s">
        <v>33</v>
      </c>
      <c r="B766" s="66" t="s">
        <v>398</v>
      </c>
      <c r="C766" s="66" t="s">
        <v>540</v>
      </c>
      <c r="D766" s="66" t="s">
        <v>536</v>
      </c>
      <c r="E766" s="66" t="s">
        <v>174</v>
      </c>
      <c r="F766" s="66" t="s">
        <v>34</v>
      </c>
      <c r="G766" s="55">
        <f>G767</f>
        <v>4315.9</v>
      </c>
      <c r="H766" s="100"/>
    </row>
    <row r="767" spans="1:8" ht="15.75">
      <c r="A767" s="47" t="s">
        <v>101</v>
      </c>
      <c r="B767" s="66" t="s">
        <v>398</v>
      </c>
      <c r="C767" s="66" t="s">
        <v>540</v>
      </c>
      <c r="D767" s="66" t="s">
        <v>536</v>
      </c>
      <c r="E767" s="66" t="s">
        <v>174</v>
      </c>
      <c r="F767" s="66" t="s">
        <v>87</v>
      </c>
      <c r="G767" s="56">
        <v>4315.9</v>
      </c>
      <c r="H767" s="98"/>
    </row>
    <row r="768" spans="1:8" ht="25.5">
      <c r="A768" s="47" t="s">
        <v>78</v>
      </c>
      <c r="B768" s="66" t="s">
        <v>398</v>
      </c>
      <c r="C768" s="66" t="s">
        <v>540</v>
      </c>
      <c r="D768" s="66" t="s">
        <v>536</v>
      </c>
      <c r="E768" s="66" t="s">
        <v>174</v>
      </c>
      <c r="F768" s="66" t="s">
        <v>79</v>
      </c>
      <c r="G768" s="55">
        <f>G769</f>
        <v>583.8</v>
      </c>
      <c r="H768" s="100"/>
    </row>
    <row r="769" spans="1:8" ht="25.5">
      <c r="A769" s="47" t="s">
        <v>81</v>
      </c>
      <c r="B769" s="66" t="s">
        <v>398</v>
      </c>
      <c r="C769" s="66" t="s">
        <v>540</v>
      </c>
      <c r="D769" s="66" t="s">
        <v>536</v>
      </c>
      <c r="E769" s="66" t="s">
        <v>174</v>
      </c>
      <c r="F769" s="66" t="s">
        <v>80</v>
      </c>
      <c r="G769" s="56">
        <v>583.8</v>
      </c>
      <c r="H769" s="98"/>
    </row>
    <row r="770" spans="1:8" ht="15.75">
      <c r="A770" s="47" t="s">
        <v>82</v>
      </c>
      <c r="B770" s="66" t="s">
        <v>398</v>
      </c>
      <c r="C770" s="66" t="s">
        <v>540</v>
      </c>
      <c r="D770" s="66" t="s">
        <v>536</v>
      </c>
      <c r="E770" s="66" t="s">
        <v>174</v>
      </c>
      <c r="F770" s="66" t="s">
        <v>84</v>
      </c>
      <c r="G770" s="56">
        <f>G771</f>
        <v>0.1</v>
      </c>
      <c r="H770" s="98"/>
    </row>
    <row r="771" spans="1:8" ht="15.75">
      <c r="A771" s="47" t="s">
        <v>83</v>
      </c>
      <c r="B771" s="66" t="s">
        <v>398</v>
      </c>
      <c r="C771" s="66" t="s">
        <v>540</v>
      </c>
      <c r="D771" s="66" t="s">
        <v>536</v>
      </c>
      <c r="E771" s="66" t="s">
        <v>174</v>
      </c>
      <c r="F771" s="66" t="s">
        <v>85</v>
      </c>
      <c r="G771" s="56">
        <v>0.1</v>
      </c>
      <c r="H771" s="98"/>
    </row>
    <row r="772" spans="1:8" s="109" customFormat="1" ht="15">
      <c r="A772" s="142" t="s">
        <v>534</v>
      </c>
      <c r="B772" s="143"/>
      <c r="C772" s="143"/>
      <c r="D772" s="143"/>
      <c r="E772" s="143"/>
      <c r="F772" s="143"/>
      <c r="G772" s="108">
        <f>G11+G409+G433+G467+G547+G701</f>
        <v>825442.4</v>
      </c>
      <c r="H772" s="108"/>
    </row>
    <row r="773" spans="1:6" ht="15.75">
      <c r="A773" s="49"/>
      <c r="B773" s="50"/>
      <c r="C773" s="50"/>
      <c r="D773" s="50"/>
      <c r="E773" s="50"/>
      <c r="F773" s="50"/>
    </row>
    <row r="774" spans="1:8" ht="18" customHeight="1">
      <c r="A774" s="89" t="s">
        <v>403</v>
      </c>
      <c r="B774" s="90"/>
      <c r="C774" s="90"/>
      <c r="D774" s="90"/>
      <c r="E774" s="91"/>
      <c r="G774" s="45"/>
      <c r="H774" s="45"/>
    </row>
    <row r="775" spans="1:8" ht="18.75">
      <c r="A775" s="75" t="s">
        <v>558</v>
      </c>
      <c r="B775" s="75"/>
      <c r="C775" s="75"/>
      <c r="D775" s="75"/>
      <c r="E775" s="75"/>
      <c r="F775" s="91" t="s">
        <v>40</v>
      </c>
      <c r="G775" s="45"/>
      <c r="H775" s="45"/>
    </row>
    <row r="776" spans="1:6" ht="15.75">
      <c r="A776" s="51"/>
      <c r="B776" s="52"/>
      <c r="C776" s="52"/>
      <c r="D776" s="52"/>
      <c r="E776" s="52"/>
      <c r="F776" s="52"/>
    </row>
    <row r="777" spans="1:6" ht="15.75">
      <c r="A777" s="51"/>
      <c r="B777" s="52"/>
      <c r="C777" s="52"/>
      <c r="D777" s="52"/>
      <c r="E777" s="52"/>
      <c r="F777" s="52"/>
    </row>
    <row r="779" spans="1:6" s="53" customFormat="1" ht="15.75">
      <c r="A779" s="2"/>
      <c r="B779" s="1"/>
      <c r="C779" s="1"/>
      <c r="D779" s="1"/>
      <c r="E779" s="1"/>
      <c r="F779" s="1"/>
    </row>
    <row r="780" spans="1:6" s="53" customFormat="1" ht="15.75">
      <c r="A780" s="2"/>
      <c r="B780" s="1"/>
      <c r="C780" s="1"/>
      <c r="D780" s="1"/>
      <c r="E780" s="1"/>
      <c r="F780" s="1"/>
    </row>
    <row r="781" spans="1:6" s="53" customFormat="1" ht="15.75">
      <c r="A781" s="2"/>
      <c r="B781" s="1"/>
      <c r="C781" s="1"/>
      <c r="D781" s="1"/>
      <c r="E781" s="1"/>
      <c r="F781" s="1"/>
    </row>
    <row r="782" spans="1:6" s="53" customFormat="1" ht="15.75">
      <c r="A782" s="2"/>
      <c r="B782" s="1"/>
      <c r="C782" s="1"/>
      <c r="D782" s="1"/>
      <c r="E782" s="1"/>
      <c r="F782" s="1"/>
    </row>
  </sheetData>
  <sheetProtection formatCells="0" selectLockedCells="1"/>
  <autoFilter ref="A11:F772"/>
  <mergeCells count="13">
    <mergeCell ref="G8:G9"/>
    <mergeCell ref="F1:G1"/>
    <mergeCell ref="F2:G2"/>
    <mergeCell ref="E3:G3"/>
    <mergeCell ref="E4:G4"/>
    <mergeCell ref="A772:F772"/>
    <mergeCell ref="F8:F9"/>
    <mergeCell ref="E8:E9"/>
    <mergeCell ref="A6:F6"/>
    <mergeCell ref="C8:C9"/>
    <mergeCell ref="A8:A9"/>
    <mergeCell ref="B8:B9"/>
    <mergeCell ref="D8:D9"/>
  </mergeCells>
  <printOptions horizontalCentered="1"/>
  <pageMargins left="1.1811023622047245" right="0.5905511811023623" top="0.5118110236220472" bottom="0.5118110236220472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34" sqref="H34"/>
    </sheetView>
  </sheetViews>
  <sheetFormatPr defaultColWidth="9.00390625" defaultRowHeight="12.75"/>
  <cols>
    <col min="1" max="1" width="64.875" style="2" customWidth="1"/>
    <col min="2" max="2" width="15.00390625" style="1" customWidth="1"/>
    <col min="3" max="3" width="12.875" style="111" customWidth="1"/>
    <col min="4" max="4" width="14.125" style="111" customWidth="1"/>
    <col min="5" max="5" width="11.125" style="111" customWidth="1"/>
    <col min="6" max="6" width="12.75390625" style="111" customWidth="1"/>
    <col min="7" max="7" width="12.875" style="111" customWidth="1"/>
    <col min="8" max="8" width="11.125" style="111" customWidth="1"/>
    <col min="9" max="9" width="13.375" style="45" customWidth="1"/>
    <col min="10" max="10" width="9.125" style="45" customWidth="1"/>
    <col min="11" max="16384" width="9.125" style="3" customWidth="1"/>
  </cols>
  <sheetData>
    <row r="1" spans="1:9" ht="48" customHeight="1">
      <c r="A1" s="145" t="s">
        <v>693</v>
      </c>
      <c r="B1" s="145"/>
      <c r="C1" s="145"/>
      <c r="D1" s="145"/>
      <c r="E1" s="145"/>
      <c r="F1" s="145"/>
      <c r="G1" s="145"/>
      <c r="H1" s="145"/>
      <c r="I1" s="145"/>
    </row>
    <row r="2" spans="1:8" ht="17.25" customHeight="1">
      <c r="A2" s="28"/>
      <c r="B2" s="123"/>
      <c r="C2" s="29"/>
      <c r="D2" s="29"/>
      <c r="E2" s="29"/>
      <c r="F2" s="29"/>
      <c r="G2" s="29"/>
      <c r="H2" s="29"/>
    </row>
    <row r="3" spans="1:10" s="4" customFormat="1" ht="32.25" customHeight="1">
      <c r="A3" s="151" t="s">
        <v>146</v>
      </c>
      <c r="B3" s="153" t="s">
        <v>147</v>
      </c>
      <c r="C3" s="149" t="s">
        <v>671</v>
      </c>
      <c r="D3" s="149" t="s">
        <v>694</v>
      </c>
      <c r="E3" s="149" t="s">
        <v>660</v>
      </c>
      <c r="F3" s="149" t="s">
        <v>695</v>
      </c>
      <c r="G3" s="149" t="s">
        <v>696</v>
      </c>
      <c r="H3" s="149" t="s">
        <v>677</v>
      </c>
      <c r="I3" s="149" t="s">
        <v>678</v>
      </c>
      <c r="J3" s="110"/>
    </row>
    <row r="4" spans="1:10" s="4" customFormat="1" ht="36" customHeight="1">
      <c r="A4" s="152"/>
      <c r="B4" s="153"/>
      <c r="C4" s="150"/>
      <c r="D4" s="150"/>
      <c r="E4" s="150"/>
      <c r="F4" s="150"/>
      <c r="G4" s="150"/>
      <c r="H4" s="150"/>
      <c r="I4" s="150"/>
      <c r="J4" s="110"/>
    </row>
    <row r="5" spans="1:10" s="4" customFormat="1" ht="13.5" customHeight="1">
      <c r="A5" s="115">
        <v>1</v>
      </c>
      <c r="B5" s="116" t="s">
        <v>563</v>
      </c>
      <c r="C5" s="116" t="s">
        <v>599</v>
      </c>
      <c r="D5" s="116" t="s">
        <v>600</v>
      </c>
      <c r="E5" s="116" t="s">
        <v>601</v>
      </c>
      <c r="F5" s="116" t="s">
        <v>599</v>
      </c>
      <c r="G5" s="116" t="s">
        <v>600</v>
      </c>
      <c r="H5" s="116" t="s">
        <v>601</v>
      </c>
      <c r="I5" s="117">
        <v>9</v>
      </c>
      <c r="J5" s="110"/>
    </row>
    <row r="6" spans="1:9" ht="23.25" customHeight="1">
      <c r="A6" s="124" t="s">
        <v>676</v>
      </c>
      <c r="B6" s="125"/>
      <c r="C6" s="126"/>
      <c r="D6" s="126"/>
      <c r="E6" s="127"/>
      <c r="F6" s="126"/>
      <c r="G6" s="126"/>
      <c r="H6" s="127"/>
      <c r="I6" s="127"/>
    </row>
    <row r="7" spans="1:9" ht="48" customHeight="1">
      <c r="A7" s="128" t="s">
        <v>644</v>
      </c>
      <c r="B7" s="129" t="s">
        <v>614</v>
      </c>
      <c r="C7" s="126">
        <v>11310</v>
      </c>
      <c r="D7" s="126">
        <v>11310</v>
      </c>
      <c r="E7" s="127">
        <f>D7/C7*100</f>
        <v>100</v>
      </c>
      <c r="F7" s="126">
        <v>36991</v>
      </c>
      <c r="G7" s="126">
        <v>36991</v>
      </c>
      <c r="H7" s="127">
        <f>G7/F7*100</f>
        <v>100</v>
      </c>
      <c r="I7" s="127">
        <f>G7/D7*100</f>
        <v>327.06454465075154</v>
      </c>
    </row>
    <row r="8" spans="1:9" ht="43.5" customHeight="1">
      <c r="A8" s="128" t="s">
        <v>615</v>
      </c>
      <c r="B8" s="129" t="s">
        <v>616</v>
      </c>
      <c r="C8" s="126">
        <v>11310</v>
      </c>
      <c r="D8" s="126">
        <v>11310</v>
      </c>
      <c r="E8" s="127">
        <f aca="true" t="shared" si="0" ref="E8:E53">D8/C8*100</f>
        <v>100</v>
      </c>
      <c r="F8" s="126">
        <v>36991</v>
      </c>
      <c r="G8" s="126">
        <v>36991</v>
      </c>
      <c r="H8" s="127">
        <f aca="true" t="shared" si="1" ref="H8:H53">G8/F8*100</f>
        <v>100</v>
      </c>
      <c r="I8" s="127">
        <f aca="true" t="shared" si="2" ref="I8:I53">G8/D8*100</f>
        <v>327.06454465075154</v>
      </c>
    </row>
    <row r="9" spans="1:9" ht="42.75" customHeight="1">
      <c r="A9" s="128" t="s">
        <v>617</v>
      </c>
      <c r="B9" s="129" t="s">
        <v>618</v>
      </c>
      <c r="C9" s="126">
        <v>0</v>
      </c>
      <c r="D9" s="126">
        <v>0</v>
      </c>
      <c r="E9" s="127">
        <v>0</v>
      </c>
      <c r="F9" s="126">
        <v>0</v>
      </c>
      <c r="G9" s="126">
        <v>0</v>
      </c>
      <c r="H9" s="127">
        <v>0</v>
      </c>
      <c r="I9" s="127">
        <v>0</v>
      </c>
    </row>
    <row r="10" spans="1:9" ht="45.75" customHeight="1">
      <c r="A10" s="128" t="s">
        <v>645</v>
      </c>
      <c r="B10" s="129" t="s">
        <v>619</v>
      </c>
      <c r="C10" s="126">
        <v>1053729.91</v>
      </c>
      <c r="D10" s="126">
        <v>1023725</v>
      </c>
      <c r="E10" s="127">
        <f t="shared" si="0"/>
        <v>97.15250466791818</v>
      </c>
      <c r="F10" s="126">
        <v>1295242.4</v>
      </c>
      <c r="G10" s="126">
        <v>1276159.8</v>
      </c>
      <c r="H10" s="127">
        <f t="shared" si="1"/>
        <v>98.52671592591473</v>
      </c>
      <c r="I10" s="127">
        <f t="shared" si="2"/>
        <v>124.65845808200444</v>
      </c>
    </row>
    <row r="11" spans="1:9" ht="56.25" customHeight="1">
      <c r="A11" s="128" t="s">
        <v>646</v>
      </c>
      <c r="B11" s="129" t="s">
        <v>620</v>
      </c>
      <c r="C11" s="126">
        <v>1163143.2</v>
      </c>
      <c r="D11" s="126">
        <v>1096392.4</v>
      </c>
      <c r="E11" s="127">
        <f t="shared" si="0"/>
        <v>94.26117093750794</v>
      </c>
      <c r="F11" s="126">
        <v>1291144.2</v>
      </c>
      <c r="G11" s="126">
        <v>1248536</v>
      </c>
      <c r="H11" s="127">
        <f t="shared" si="1"/>
        <v>96.69996581326858</v>
      </c>
      <c r="I11" s="127">
        <f t="shared" si="2"/>
        <v>113.87674704786352</v>
      </c>
    </row>
    <row r="12" spans="1:9" ht="60.75" customHeight="1">
      <c r="A12" s="128" t="s">
        <v>647</v>
      </c>
      <c r="B12" s="129" t="s">
        <v>621</v>
      </c>
      <c r="C12" s="130">
        <v>192176</v>
      </c>
      <c r="D12" s="130">
        <v>192176</v>
      </c>
      <c r="E12" s="127">
        <f t="shared" si="0"/>
        <v>100</v>
      </c>
      <c r="F12" s="130">
        <v>200331.4</v>
      </c>
      <c r="G12" s="130">
        <v>200331.4</v>
      </c>
      <c r="H12" s="127">
        <f t="shared" si="1"/>
        <v>100</v>
      </c>
      <c r="I12" s="127">
        <f t="shared" si="2"/>
        <v>104.24371409541253</v>
      </c>
    </row>
    <row r="13" spans="1:9" ht="42.75" customHeight="1" hidden="1">
      <c r="A13" s="128" t="s">
        <v>642</v>
      </c>
      <c r="B13" s="129" t="s">
        <v>640</v>
      </c>
      <c r="C13" s="130"/>
      <c r="D13" s="130"/>
      <c r="E13" s="127" t="e">
        <f t="shared" si="0"/>
        <v>#DIV/0!</v>
      </c>
      <c r="F13" s="130"/>
      <c r="G13" s="130"/>
      <c r="H13" s="127" t="e">
        <f t="shared" si="1"/>
        <v>#DIV/0!</v>
      </c>
      <c r="I13" s="127" t="e">
        <f t="shared" si="2"/>
        <v>#DIV/0!</v>
      </c>
    </row>
    <row r="14" spans="1:9" ht="41.25" customHeight="1" hidden="1">
      <c r="A14" s="128" t="s">
        <v>643</v>
      </c>
      <c r="B14" s="129" t="s">
        <v>641</v>
      </c>
      <c r="C14" s="130"/>
      <c r="D14" s="130"/>
      <c r="E14" s="127" t="e">
        <f t="shared" si="0"/>
        <v>#DIV/0!</v>
      </c>
      <c r="F14" s="130"/>
      <c r="G14" s="130"/>
      <c r="H14" s="127" t="e">
        <f t="shared" si="1"/>
        <v>#DIV/0!</v>
      </c>
      <c r="I14" s="127" t="e">
        <f t="shared" si="2"/>
        <v>#DIV/0!</v>
      </c>
    </row>
    <row r="15" spans="1:9" ht="41.25" customHeight="1">
      <c r="A15" s="128" t="s">
        <v>642</v>
      </c>
      <c r="B15" s="129" t="s">
        <v>640</v>
      </c>
      <c r="C15" s="130">
        <v>0</v>
      </c>
      <c r="D15" s="130">
        <v>0</v>
      </c>
      <c r="E15" s="127">
        <v>0</v>
      </c>
      <c r="F15" s="130">
        <v>0</v>
      </c>
      <c r="G15" s="130">
        <v>0</v>
      </c>
      <c r="H15" s="127">
        <v>0</v>
      </c>
      <c r="I15" s="127">
        <v>0</v>
      </c>
    </row>
    <row r="16" spans="1:9" ht="41.25" customHeight="1">
      <c r="A16" s="128" t="s">
        <v>643</v>
      </c>
      <c r="B16" s="129" t="s">
        <v>641</v>
      </c>
      <c r="C16" s="130">
        <v>192176</v>
      </c>
      <c r="D16" s="130">
        <v>192176</v>
      </c>
      <c r="E16" s="127">
        <f t="shared" si="0"/>
        <v>100</v>
      </c>
      <c r="F16" s="130">
        <v>200331.4</v>
      </c>
      <c r="G16" s="130">
        <v>200331.4</v>
      </c>
      <c r="H16" s="127">
        <f t="shared" si="1"/>
        <v>100</v>
      </c>
      <c r="I16" s="127">
        <f t="shared" si="2"/>
        <v>104.24371409541253</v>
      </c>
    </row>
    <row r="17" spans="1:9" ht="50.25" customHeight="1">
      <c r="A17" s="128" t="s">
        <v>663</v>
      </c>
      <c r="B17" s="129" t="s">
        <v>622</v>
      </c>
      <c r="C17" s="126">
        <v>0</v>
      </c>
      <c r="D17" s="126">
        <v>0</v>
      </c>
      <c r="E17" s="127">
        <v>0</v>
      </c>
      <c r="F17" s="126">
        <v>988168.3</v>
      </c>
      <c r="G17" s="126">
        <v>988168.3</v>
      </c>
      <c r="H17" s="127">
        <f t="shared" si="1"/>
        <v>100</v>
      </c>
      <c r="I17" s="127">
        <v>0</v>
      </c>
    </row>
    <row r="18" spans="1:9" ht="49.5" customHeight="1">
      <c r="A18" s="128" t="s">
        <v>648</v>
      </c>
      <c r="B18" s="129" t="s">
        <v>623</v>
      </c>
      <c r="C18" s="126">
        <v>424225.15</v>
      </c>
      <c r="D18" s="126">
        <v>424225.2</v>
      </c>
      <c r="E18" s="127">
        <f t="shared" si="0"/>
        <v>100.0000117861942</v>
      </c>
      <c r="F18" s="126">
        <v>729985.88</v>
      </c>
      <c r="G18" s="126">
        <v>729971.8</v>
      </c>
      <c r="H18" s="127">
        <f t="shared" si="1"/>
        <v>99.99807119556888</v>
      </c>
      <c r="I18" s="127">
        <f t="shared" si="2"/>
        <v>172.07176754233367</v>
      </c>
    </row>
    <row r="19" spans="1:9" ht="48.75" customHeight="1">
      <c r="A19" s="128" t="s">
        <v>649</v>
      </c>
      <c r="B19" s="129" t="s">
        <v>624</v>
      </c>
      <c r="C19" s="126">
        <v>0</v>
      </c>
      <c r="D19" s="126">
        <v>0</v>
      </c>
      <c r="E19" s="127">
        <v>0</v>
      </c>
      <c r="F19" s="126">
        <v>0</v>
      </c>
      <c r="G19" s="126">
        <v>0</v>
      </c>
      <c r="H19" s="127">
        <v>0</v>
      </c>
      <c r="I19" s="127">
        <v>0</v>
      </c>
    </row>
    <row r="20" spans="1:9" ht="34.5" customHeight="1">
      <c r="A20" s="131" t="s">
        <v>650</v>
      </c>
      <c r="B20" s="129" t="s">
        <v>625</v>
      </c>
      <c r="C20" s="130">
        <v>1008000</v>
      </c>
      <c r="D20" s="130">
        <v>1008000</v>
      </c>
      <c r="E20" s="127">
        <f t="shared" si="0"/>
        <v>100</v>
      </c>
      <c r="F20" s="130">
        <v>851293.8</v>
      </c>
      <c r="G20" s="130">
        <v>851293.8</v>
      </c>
      <c r="H20" s="127">
        <f t="shared" si="1"/>
        <v>100</v>
      </c>
      <c r="I20" s="127">
        <f t="shared" si="2"/>
        <v>84.45375</v>
      </c>
    </row>
    <row r="21" spans="1:9" ht="46.5" customHeight="1">
      <c r="A21" s="131" t="s">
        <v>664</v>
      </c>
      <c r="B21" s="129" t="s">
        <v>626</v>
      </c>
      <c r="C21" s="130">
        <v>18114721.1</v>
      </c>
      <c r="D21" s="130">
        <v>18080001.1</v>
      </c>
      <c r="E21" s="127">
        <f t="shared" si="0"/>
        <v>99.80833268252746</v>
      </c>
      <c r="F21" s="130">
        <v>20130631.8</v>
      </c>
      <c r="G21" s="130">
        <v>20130631.8</v>
      </c>
      <c r="H21" s="127">
        <f t="shared" si="1"/>
        <v>100</v>
      </c>
      <c r="I21" s="127">
        <f t="shared" si="2"/>
        <v>111.3419832701227</v>
      </c>
    </row>
    <row r="22" spans="1:9" ht="63" customHeight="1">
      <c r="A22" s="131" t="s">
        <v>657</v>
      </c>
      <c r="B22" s="129" t="s">
        <v>639</v>
      </c>
      <c r="C22" s="130">
        <v>9994.15</v>
      </c>
      <c r="D22" s="130">
        <v>9994.2</v>
      </c>
      <c r="E22" s="127">
        <f t="shared" si="0"/>
        <v>100.00050029267122</v>
      </c>
      <c r="F22" s="130">
        <v>9964</v>
      </c>
      <c r="G22" s="130">
        <v>9964</v>
      </c>
      <c r="H22" s="127">
        <f t="shared" si="1"/>
        <v>100</v>
      </c>
      <c r="I22" s="127">
        <v>0</v>
      </c>
    </row>
    <row r="23" spans="1:9" ht="57" customHeight="1">
      <c r="A23" s="131" t="s">
        <v>665</v>
      </c>
      <c r="B23" s="129" t="s">
        <v>627</v>
      </c>
      <c r="C23" s="130">
        <v>3380000</v>
      </c>
      <c r="D23" s="130">
        <v>3380000</v>
      </c>
      <c r="E23" s="127">
        <f t="shared" si="0"/>
        <v>100</v>
      </c>
      <c r="F23" s="130">
        <v>29992.1</v>
      </c>
      <c r="G23" s="130">
        <v>29992.1</v>
      </c>
      <c r="H23" s="127">
        <f t="shared" si="1"/>
        <v>100</v>
      </c>
      <c r="I23" s="127">
        <f t="shared" si="2"/>
        <v>0.8873402366863905</v>
      </c>
    </row>
    <row r="24" spans="1:9" ht="48.75" customHeight="1">
      <c r="A24" s="132" t="s">
        <v>651</v>
      </c>
      <c r="B24" s="133" t="s">
        <v>628</v>
      </c>
      <c r="C24" s="134">
        <v>96906</v>
      </c>
      <c r="D24" s="134">
        <v>96906</v>
      </c>
      <c r="E24" s="127">
        <f t="shared" si="0"/>
        <v>100</v>
      </c>
      <c r="F24" s="134">
        <v>120000</v>
      </c>
      <c r="G24" s="134">
        <v>120000</v>
      </c>
      <c r="H24" s="127">
        <f t="shared" si="1"/>
        <v>100</v>
      </c>
      <c r="I24" s="127">
        <f t="shared" si="2"/>
        <v>123.83134171258745</v>
      </c>
    </row>
    <row r="25" spans="1:9" ht="51" customHeight="1">
      <c r="A25" s="132" t="s">
        <v>652</v>
      </c>
      <c r="B25" s="133" t="s">
        <v>629</v>
      </c>
      <c r="C25" s="134">
        <v>8800</v>
      </c>
      <c r="D25" s="134">
        <v>8800</v>
      </c>
      <c r="E25" s="127">
        <f t="shared" si="0"/>
        <v>100</v>
      </c>
      <c r="F25" s="134">
        <v>670</v>
      </c>
      <c r="G25" s="134">
        <v>670</v>
      </c>
      <c r="H25" s="127">
        <f t="shared" si="1"/>
        <v>100</v>
      </c>
      <c r="I25" s="127">
        <v>0</v>
      </c>
    </row>
    <row r="26" spans="1:9" ht="48" customHeight="1">
      <c r="A26" s="132" t="s">
        <v>687</v>
      </c>
      <c r="B26" s="133" t="s">
        <v>630</v>
      </c>
      <c r="C26" s="134">
        <v>98183.7</v>
      </c>
      <c r="D26" s="134">
        <v>98183.7</v>
      </c>
      <c r="E26" s="127">
        <f t="shared" si="0"/>
        <v>100</v>
      </c>
      <c r="F26" s="134">
        <v>0</v>
      </c>
      <c r="G26" s="134">
        <v>0</v>
      </c>
      <c r="H26" s="127">
        <v>0</v>
      </c>
      <c r="I26" s="127">
        <v>0</v>
      </c>
    </row>
    <row r="27" spans="1:9" ht="49.5" customHeight="1">
      <c r="A27" s="132" t="s">
        <v>653</v>
      </c>
      <c r="B27" s="133" t="s">
        <v>654</v>
      </c>
      <c r="C27" s="134">
        <v>9974.4</v>
      </c>
      <c r="D27" s="134">
        <v>9974.4</v>
      </c>
      <c r="E27" s="127">
        <f t="shared" si="0"/>
        <v>100</v>
      </c>
      <c r="F27" s="134">
        <v>11800</v>
      </c>
      <c r="G27" s="134">
        <v>11800</v>
      </c>
      <c r="H27" s="127">
        <f t="shared" si="1"/>
        <v>100</v>
      </c>
      <c r="I27" s="127">
        <v>0</v>
      </c>
    </row>
    <row r="28" spans="1:9" ht="49.5" customHeight="1">
      <c r="A28" s="132" t="s">
        <v>666</v>
      </c>
      <c r="B28" s="133" t="s">
        <v>655</v>
      </c>
      <c r="C28" s="134">
        <v>2383878.98</v>
      </c>
      <c r="D28" s="134">
        <v>2306639.4</v>
      </c>
      <c r="E28" s="127">
        <f t="shared" si="0"/>
        <v>96.75992025400551</v>
      </c>
      <c r="F28" s="134">
        <v>387801.9</v>
      </c>
      <c r="G28" s="134">
        <v>231301.9</v>
      </c>
      <c r="H28" s="127">
        <f t="shared" si="1"/>
        <v>59.644344187070764</v>
      </c>
      <c r="I28" s="127">
        <f t="shared" si="2"/>
        <v>10.027657552368177</v>
      </c>
    </row>
    <row r="29" spans="1:9" ht="48.75" customHeight="1">
      <c r="A29" s="132" t="s">
        <v>667</v>
      </c>
      <c r="B29" s="133" t="s">
        <v>631</v>
      </c>
      <c r="C29" s="134">
        <v>1815000</v>
      </c>
      <c r="D29" s="134">
        <v>1815000</v>
      </c>
      <c r="E29" s="127">
        <f t="shared" si="0"/>
        <v>100</v>
      </c>
      <c r="F29" s="134">
        <v>276300</v>
      </c>
      <c r="G29" s="134">
        <v>0</v>
      </c>
      <c r="H29" s="127">
        <f t="shared" si="1"/>
        <v>0</v>
      </c>
      <c r="I29" s="127">
        <f t="shared" si="2"/>
        <v>0</v>
      </c>
    </row>
    <row r="30" spans="1:9" ht="48.75" customHeight="1">
      <c r="A30" s="132" t="s">
        <v>691</v>
      </c>
      <c r="B30" s="133" t="s">
        <v>692</v>
      </c>
      <c r="C30" s="134">
        <v>0</v>
      </c>
      <c r="D30" s="134">
        <v>0</v>
      </c>
      <c r="E30" s="127">
        <v>0</v>
      </c>
      <c r="F30" s="134">
        <v>276300</v>
      </c>
      <c r="G30" s="134">
        <v>0</v>
      </c>
      <c r="H30" s="127">
        <f t="shared" si="1"/>
        <v>0</v>
      </c>
      <c r="I30" s="127">
        <v>0</v>
      </c>
    </row>
    <row r="31" spans="1:9" ht="40.5" customHeight="1">
      <c r="A31" s="132" t="s">
        <v>633</v>
      </c>
      <c r="B31" s="133" t="s">
        <v>632</v>
      </c>
      <c r="C31" s="134">
        <v>0</v>
      </c>
      <c r="D31" s="134">
        <v>0</v>
      </c>
      <c r="E31" s="127">
        <v>0</v>
      </c>
      <c r="F31" s="134">
        <v>0</v>
      </c>
      <c r="G31" s="134">
        <v>0</v>
      </c>
      <c r="H31" s="127">
        <v>0</v>
      </c>
      <c r="I31" s="127">
        <v>0</v>
      </c>
    </row>
    <row r="32" spans="1:9" ht="48.75" customHeight="1">
      <c r="A32" s="132" t="s">
        <v>635</v>
      </c>
      <c r="B32" s="133" t="s">
        <v>634</v>
      </c>
      <c r="C32" s="134">
        <v>1815000</v>
      </c>
      <c r="D32" s="134">
        <v>1815000</v>
      </c>
      <c r="E32" s="127">
        <v>0</v>
      </c>
      <c r="F32" s="134">
        <v>0</v>
      </c>
      <c r="G32" s="134">
        <v>0</v>
      </c>
      <c r="H32" s="127">
        <v>0</v>
      </c>
      <c r="I32" s="127">
        <f t="shared" si="2"/>
        <v>0</v>
      </c>
    </row>
    <row r="33" spans="1:9" ht="62.25" customHeight="1">
      <c r="A33" s="132" t="s">
        <v>637</v>
      </c>
      <c r="B33" s="133" t="s">
        <v>636</v>
      </c>
      <c r="C33" s="134">
        <v>0</v>
      </c>
      <c r="D33" s="134">
        <v>0</v>
      </c>
      <c r="E33" s="127">
        <v>0</v>
      </c>
      <c r="F33" s="134">
        <v>0</v>
      </c>
      <c r="G33" s="134">
        <v>0</v>
      </c>
      <c r="H33" s="127">
        <v>0</v>
      </c>
      <c r="I33" s="127">
        <v>0</v>
      </c>
    </row>
    <row r="34" spans="1:9" ht="56.25" customHeight="1">
      <c r="A34" s="132" t="s">
        <v>659</v>
      </c>
      <c r="B34" s="133" t="s">
        <v>658</v>
      </c>
      <c r="C34" s="134">
        <v>1597400</v>
      </c>
      <c r="D34" s="134">
        <v>1597400</v>
      </c>
      <c r="E34" s="127">
        <f t="shared" si="0"/>
        <v>100</v>
      </c>
      <c r="F34" s="134">
        <v>1806735</v>
      </c>
      <c r="G34" s="134">
        <v>1806735</v>
      </c>
      <c r="H34" s="127">
        <f t="shared" si="1"/>
        <v>100</v>
      </c>
      <c r="I34" s="127">
        <f t="shared" si="2"/>
        <v>113.10473269062227</v>
      </c>
    </row>
    <row r="35" spans="1:9" ht="56.25" customHeight="1">
      <c r="A35" s="132" t="s">
        <v>683</v>
      </c>
      <c r="B35" s="133" t="s">
        <v>679</v>
      </c>
      <c r="C35" s="134">
        <v>0</v>
      </c>
      <c r="D35" s="134">
        <v>0</v>
      </c>
      <c r="E35" s="127">
        <v>0</v>
      </c>
      <c r="F35" s="134">
        <v>150000</v>
      </c>
      <c r="G35" s="134">
        <v>150000</v>
      </c>
      <c r="H35" s="127">
        <f t="shared" si="1"/>
        <v>100</v>
      </c>
      <c r="I35" s="127">
        <v>0</v>
      </c>
    </row>
    <row r="36" spans="1:9" ht="56.25" customHeight="1">
      <c r="A36" s="132" t="s">
        <v>684</v>
      </c>
      <c r="B36" s="133" t="s">
        <v>680</v>
      </c>
      <c r="C36" s="134">
        <v>0</v>
      </c>
      <c r="D36" s="134">
        <v>0</v>
      </c>
      <c r="E36" s="127">
        <v>0</v>
      </c>
      <c r="F36" s="134">
        <v>3365489.1</v>
      </c>
      <c r="G36" s="134">
        <v>3106336.3</v>
      </c>
      <c r="H36" s="127">
        <f t="shared" si="1"/>
        <v>92.29969872729642</v>
      </c>
      <c r="I36" s="127">
        <v>0</v>
      </c>
    </row>
    <row r="37" spans="1:9" ht="56.25" customHeight="1">
      <c r="A37" s="132" t="s">
        <v>685</v>
      </c>
      <c r="B37" s="133" t="s">
        <v>681</v>
      </c>
      <c r="C37" s="134">
        <v>0</v>
      </c>
      <c r="D37" s="134">
        <v>0</v>
      </c>
      <c r="E37" s="127">
        <v>0</v>
      </c>
      <c r="F37" s="134">
        <v>0</v>
      </c>
      <c r="G37" s="134">
        <v>0</v>
      </c>
      <c r="H37" s="127">
        <v>0</v>
      </c>
      <c r="I37" s="127">
        <v>0</v>
      </c>
    </row>
    <row r="38" spans="1:9" ht="56.25" customHeight="1">
      <c r="A38" s="132" t="s">
        <v>686</v>
      </c>
      <c r="B38" s="133" t="s">
        <v>682</v>
      </c>
      <c r="C38" s="134">
        <v>0</v>
      </c>
      <c r="D38" s="134">
        <v>0</v>
      </c>
      <c r="E38" s="127">
        <v>0</v>
      </c>
      <c r="F38" s="134">
        <v>501173896.2</v>
      </c>
      <c r="G38" s="134">
        <v>491615512.6</v>
      </c>
      <c r="H38" s="127">
        <f t="shared" si="1"/>
        <v>98.0928009873472</v>
      </c>
      <c r="I38" s="127">
        <v>0</v>
      </c>
    </row>
    <row r="39" spans="1:9" ht="56.25" customHeight="1">
      <c r="A39" s="132" t="s">
        <v>688</v>
      </c>
      <c r="B39" s="133" t="s">
        <v>689</v>
      </c>
      <c r="C39" s="134">
        <v>0</v>
      </c>
      <c r="D39" s="134">
        <v>0</v>
      </c>
      <c r="E39" s="127">
        <v>0</v>
      </c>
      <c r="F39" s="134">
        <v>75000</v>
      </c>
      <c r="G39" s="134">
        <v>75000</v>
      </c>
      <c r="H39" s="127">
        <f t="shared" si="1"/>
        <v>100</v>
      </c>
      <c r="I39" s="127">
        <v>0</v>
      </c>
    </row>
    <row r="40" spans="1:9" ht="58.5" customHeight="1">
      <c r="A40" s="132" t="s">
        <v>661</v>
      </c>
      <c r="B40" s="133" t="s">
        <v>662</v>
      </c>
      <c r="C40" s="134">
        <v>16624896.4</v>
      </c>
      <c r="D40" s="134">
        <v>15223101.6</v>
      </c>
      <c r="E40" s="127">
        <f t="shared" si="0"/>
        <v>91.56809903489082</v>
      </c>
      <c r="F40" s="134">
        <v>17306608.7</v>
      </c>
      <c r="G40" s="134">
        <v>16201770</v>
      </c>
      <c r="H40" s="127">
        <f t="shared" si="1"/>
        <v>93.61608782430032</v>
      </c>
      <c r="I40" s="127">
        <f t="shared" si="2"/>
        <v>106.42883707745865</v>
      </c>
    </row>
    <row r="41" spans="1:9" ht="42.75" customHeight="1">
      <c r="A41" s="132" t="s">
        <v>668</v>
      </c>
      <c r="B41" s="133" t="s">
        <v>184</v>
      </c>
      <c r="C41" s="134">
        <v>340717947</v>
      </c>
      <c r="D41" s="134">
        <v>325429714.2</v>
      </c>
      <c r="E41" s="127">
        <f t="shared" si="0"/>
        <v>95.51293586539484</v>
      </c>
      <c r="F41" s="134">
        <v>383933479.2</v>
      </c>
      <c r="G41" s="134">
        <v>380318176.7</v>
      </c>
      <c r="H41" s="127">
        <f t="shared" si="1"/>
        <v>99.05835185107243</v>
      </c>
      <c r="I41" s="127">
        <f t="shared" si="2"/>
        <v>116.866456904506</v>
      </c>
    </row>
    <row r="42" spans="1:9" ht="34.5" customHeight="1">
      <c r="A42" s="132" t="s">
        <v>136</v>
      </c>
      <c r="B42" s="133" t="s">
        <v>602</v>
      </c>
      <c r="C42" s="134">
        <v>80808065.3</v>
      </c>
      <c r="D42" s="134">
        <v>76670958.3</v>
      </c>
      <c r="E42" s="127">
        <f t="shared" si="0"/>
        <v>94.88032910497117</v>
      </c>
      <c r="F42" s="134">
        <v>97835852.5</v>
      </c>
      <c r="G42" s="134">
        <v>97404254.1</v>
      </c>
      <c r="H42" s="127">
        <f t="shared" si="1"/>
        <v>99.55885456203286</v>
      </c>
      <c r="I42" s="127">
        <f t="shared" si="2"/>
        <v>127.04191555670172</v>
      </c>
    </row>
    <row r="43" spans="1:9" ht="30" customHeight="1">
      <c r="A43" s="132" t="s">
        <v>604</v>
      </c>
      <c r="B43" s="133" t="s">
        <v>603</v>
      </c>
      <c r="C43" s="134">
        <v>234404624.2</v>
      </c>
      <c r="D43" s="134">
        <v>224143604.2</v>
      </c>
      <c r="E43" s="127">
        <f t="shared" si="0"/>
        <v>95.62251809877051</v>
      </c>
      <c r="F43" s="134">
        <v>255611378.4</v>
      </c>
      <c r="G43" s="134">
        <v>253133759.6</v>
      </c>
      <c r="H43" s="127">
        <f t="shared" si="1"/>
        <v>99.03070872059426</v>
      </c>
      <c r="I43" s="127">
        <f t="shared" si="2"/>
        <v>112.93374196576787</v>
      </c>
    </row>
    <row r="44" spans="1:9" ht="39" customHeight="1">
      <c r="A44" s="132" t="s">
        <v>605</v>
      </c>
      <c r="B44" s="133" t="s">
        <v>606</v>
      </c>
      <c r="C44" s="134">
        <v>7822284</v>
      </c>
      <c r="D44" s="134">
        <v>7575267.65</v>
      </c>
      <c r="E44" s="127">
        <f t="shared" si="0"/>
        <v>96.84214546544206</v>
      </c>
      <c r="F44" s="134">
        <v>9212441.4</v>
      </c>
      <c r="G44" s="134">
        <v>8818846.7</v>
      </c>
      <c r="H44" s="127">
        <f t="shared" si="1"/>
        <v>95.72757445165404</v>
      </c>
      <c r="I44" s="127">
        <f t="shared" si="2"/>
        <v>116.41630510573444</v>
      </c>
    </row>
    <row r="45" spans="1:9" ht="39.75" customHeight="1">
      <c r="A45" s="132" t="s">
        <v>656</v>
      </c>
      <c r="B45" s="133" t="s">
        <v>607</v>
      </c>
      <c r="C45" s="134">
        <v>16028535.6</v>
      </c>
      <c r="D45" s="134">
        <v>15539599.4</v>
      </c>
      <c r="E45" s="127">
        <f t="shared" si="0"/>
        <v>96.94958908161267</v>
      </c>
      <c r="F45" s="134">
        <v>17601360.3</v>
      </c>
      <c r="G45" s="134">
        <v>17539761.2</v>
      </c>
      <c r="H45" s="127">
        <f t="shared" si="1"/>
        <v>99.65003216257097</v>
      </c>
      <c r="I45" s="127">
        <f t="shared" si="2"/>
        <v>112.87138586082213</v>
      </c>
    </row>
    <row r="46" spans="1:9" ht="38.25" customHeight="1">
      <c r="A46" s="132" t="s">
        <v>669</v>
      </c>
      <c r="B46" s="133" t="s">
        <v>638</v>
      </c>
      <c r="C46" s="134">
        <v>724937.9</v>
      </c>
      <c r="D46" s="134">
        <v>724937.9</v>
      </c>
      <c r="E46" s="127">
        <f t="shared" si="0"/>
        <v>100</v>
      </c>
      <c r="F46" s="134">
        <v>734646.7</v>
      </c>
      <c r="G46" s="134">
        <v>734646.7</v>
      </c>
      <c r="H46" s="127">
        <f t="shared" si="1"/>
        <v>100</v>
      </c>
      <c r="I46" s="127">
        <v>0</v>
      </c>
    </row>
    <row r="47" spans="1:9" ht="38.25" customHeight="1">
      <c r="A47" s="132" t="s">
        <v>675</v>
      </c>
      <c r="B47" s="133" t="s">
        <v>672</v>
      </c>
      <c r="C47" s="134">
        <v>0</v>
      </c>
      <c r="D47" s="134">
        <v>0</v>
      </c>
      <c r="E47" s="134">
        <v>0</v>
      </c>
      <c r="F47" s="134">
        <v>0</v>
      </c>
      <c r="G47" s="134">
        <v>0</v>
      </c>
      <c r="H47" s="126">
        <v>0</v>
      </c>
      <c r="I47" s="127">
        <v>0</v>
      </c>
    </row>
    <row r="48" spans="1:9" ht="38.25" customHeight="1">
      <c r="A48" s="132" t="s">
        <v>674</v>
      </c>
      <c r="B48" s="133" t="s">
        <v>673</v>
      </c>
      <c r="C48" s="134">
        <v>929500</v>
      </c>
      <c r="D48" s="134">
        <v>775346.8</v>
      </c>
      <c r="E48" s="126">
        <v>0</v>
      </c>
      <c r="F48" s="134">
        <v>2937800</v>
      </c>
      <c r="G48" s="134">
        <v>2686908.4</v>
      </c>
      <c r="H48" s="127">
        <f t="shared" si="1"/>
        <v>91.45988154401252</v>
      </c>
      <c r="I48" s="127">
        <v>0</v>
      </c>
    </row>
    <row r="49" spans="1:9" ht="39.75" customHeight="1">
      <c r="A49" s="132" t="s">
        <v>670</v>
      </c>
      <c r="B49" s="133" t="s">
        <v>190</v>
      </c>
      <c r="C49" s="134">
        <v>66838322.9</v>
      </c>
      <c r="D49" s="134">
        <v>62607284.8</v>
      </c>
      <c r="E49" s="127">
        <f t="shared" si="0"/>
        <v>93.66974227296178</v>
      </c>
      <c r="F49" s="134">
        <v>61347359.8</v>
      </c>
      <c r="G49" s="134">
        <v>60995161.88</v>
      </c>
      <c r="H49" s="127">
        <f t="shared" si="1"/>
        <v>99.42589555418814</v>
      </c>
      <c r="I49" s="127">
        <f t="shared" si="2"/>
        <v>97.42502342155558</v>
      </c>
    </row>
    <row r="50" spans="1:10" s="121" customFormat="1" ht="34.5" customHeight="1">
      <c r="A50" s="135" t="s">
        <v>608</v>
      </c>
      <c r="B50" s="136" t="s">
        <v>192</v>
      </c>
      <c r="C50" s="126">
        <v>0</v>
      </c>
      <c r="D50" s="126">
        <v>0</v>
      </c>
      <c r="E50" s="126">
        <v>0</v>
      </c>
      <c r="F50" s="126">
        <v>0</v>
      </c>
      <c r="G50" s="126">
        <v>0</v>
      </c>
      <c r="H50" s="126">
        <v>0</v>
      </c>
      <c r="I50" s="127">
        <v>0</v>
      </c>
      <c r="J50" s="122"/>
    </row>
    <row r="51" spans="1:10" s="53" customFormat="1" ht="25.5" customHeight="1">
      <c r="A51" s="135" t="s">
        <v>610</v>
      </c>
      <c r="B51" s="136" t="s">
        <v>609</v>
      </c>
      <c r="C51" s="126">
        <v>10861801.5</v>
      </c>
      <c r="D51" s="126">
        <v>10696148.5</v>
      </c>
      <c r="E51" s="127">
        <f t="shared" si="0"/>
        <v>98.4749030812246</v>
      </c>
      <c r="F51" s="126">
        <v>12528481</v>
      </c>
      <c r="G51" s="126">
        <v>12528481</v>
      </c>
      <c r="H51" s="127">
        <f t="shared" si="1"/>
        <v>100</v>
      </c>
      <c r="I51" s="127">
        <f t="shared" si="2"/>
        <v>117.13076908010393</v>
      </c>
      <c r="J51" s="122"/>
    </row>
    <row r="52" spans="1:10" s="53" customFormat="1" ht="34.5" customHeight="1">
      <c r="A52" s="135" t="s">
        <v>612</v>
      </c>
      <c r="B52" s="136" t="s">
        <v>611</v>
      </c>
      <c r="C52" s="126">
        <v>43380330.4</v>
      </c>
      <c r="D52" s="126">
        <v>39542688.8</v>
      </c>
      <c r="E52" s="127">
        <f t="shared" si="0"/>
        <v>91.15349845283797</v>
      </c>
      <c r="F52" s="126">
        <v>34726913.6</v>
      </c>
      <c r="G52" s="126">
        <v>34374715.6</v>
      </c>
      <c r="H52" s="127">
        <f t="shared" si="1"/>
        <v>98.98580678934854</v>
      </c>
      <c r="I52" s="127">
        <f t="shared" si="2"/>
        <v>86.93064797353892</v>
      </c>
      <c r="J52" s="122"/>
    </row>
    <row r="53" spans="1:9" ht="47.25">
      <c r="A53" s="135" t="s">
        <v>690</v>
      </c>
      <c r="B53" s="136" t="s">
        <v>613</v>
      </c>
      <c r="C53" s="126">
        <v>12596191</v>
      </c>
      <c r="D53" s="126">
        <v>12368447.55</v>
      </c>
      <c r="E53" s="127">
        <f t="shared" si="0"/>
        <v>98.19196572995757</v>
      </c>
      <c r="F53" s="126">
        <v>14091965.3</v>
      </c>
      <c r="G53" s="126">
        <v>14091965.3</v>
      </c>
      <c r="H53" s="127">
        <f t="shared" si="1"/>
        <v>100</v>
      </c>
      <c r="I53" s="127">
        <f t="shared" si="2"/>
        <v>113.93479450862853</v>
      </c>
    </row>
    <row r="54" spans="1:8" ht="14.25" customHeight="1">
      <c r="A54" s="32"/>
      <c r="B54" s="114"/>
      <c r="C54" s="30"/>
      <c r="D54" s="30"/>
      <c r="E54" s="30"/>
      <c r="F54" s="30"/>
      <c r="G54" s="30"/>
      <c r="H54" s="30"/>
    </row>
    <row r="55" spans="1:8" s="113" customFormat="1" ht="15.75">
      <c r="A55" s="118"/>
      <c r="B55" s="30"/>
      <c r="E55" s="120"/>
      <c r="F55" s="120"/>
      <c r="G55" s="112"/>
      <c r="H55" s="112"/>
    </row>
    <row r="56" spans="2:8" ht="15.75">
      <c r="B56" s="119"/>
      <c r="E56" s="31"/>
      <c r="F56" s="31"/>
      <c r="G56" s="31"/>
      <c r="H56" s="31"/>
    </row>
    <row r="57" spans="1:8" ht="15.75">
      <c r="A57" s="33"/>
      <c r="C57" s="31"/>
      <c r="D57" s="31"/>
      <c r="E57" s="31"/>
      <c r="F57" s="31"/>
      <c r="G57" s="31"/>
      <c r="H57" s="31"/>
    </row>
    <row r="58" spans="1:4" ht="15.75">
      <c r="A58" s="33"/>
      <c r="B58" s="31"/>
      <c r="C58" s="31"/>
      <c r="D58" s="31"/>
    </row>
    <row r="59" ht="15.75">
      <c r="B59" s="31"/>
    </row>
  </sheetData>
  <sheetProtection/>
  <autoFilter ref="A5:B5"/>
  <mergeCells count="10">
    <mergeCell ref="A1:I1"/>
    <mergeCell ref="F3:F4"/>
    <mergeCell ref="G3:G4"/>
    <mergeCell ref="H3:H4"/>
    <mergeCell ref="C3:C4"/>
    <mergeCell ref="D3:D4"/>
    <mergeCell ref="E3:E4"/>
    <mergeCell ref="A3:A4"/>
    <mergeCell ref="B3:B4"/>
    <mergeCell ref="I3:I4"/>
  </mergeCells>
  <printOptions/>
  <pageMargins left="1.1023622047244095" right="0.5118110236220472" top="0.5118110236220472" bottom="0.5118110236220472" header="0" footer="0"/>
  <pageSetup fitToHeight="2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User</cp:lastModifiedBy>
  <cp:lastPrinted>2024-01-10T05:57:22Z</cp:lastPrinted>
  <dcterms:created xsi:type="dcterms:W3CDTF">2007-11-27T07:44:03Z</dcterms:created>
  <dcterms:modified xsi:type="dcterms:W3CDTF">2024-01-16T07:22:47Z</dcterms:modified>
  <cp:category/>
  <cp:version/>
  <cp:contentType/>
  <cp:contentStatus/>
</cp:coreProperties>
</file>